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05" windowWidth="14805" windowHeight="6510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45621"/>
</workbook>
</file>

<file path=xl/calcChain.xml><?xml version="1.0" encoding="utf-8"?>
<calcChain xmlns="http://schemas.openxmlformats.org/spreadsheetml/2006/main">
  <c r="H27" i="1" l="1"/>
  <c r="L27" i="1" l="1"/>
  <c r="M27" i="1"/>
  <c r="N27" i="1"/>
  <c r="O27" i="1"/>
  <c r="K27" i="1"/>
  <c r="T5" i="1"/>
  <c r="E5" i="1"/>
  <c r="T20" i="1" l="1"/>
  <c r="S20" i="1"/>
  <c r="R20" i="1"/>
  <c r="Q20" i="1"/>
  <c r="P20" i="1"/>
  <c r="H20" i="1"/>
  <c r="E20" i="1"/>
  <c r="Q64" i="1" l="1"/>
  <c r="R64" i="1"/>
  <c r="S64" i="1"/>
  <c r="T64" i="1"/>
  <c r="P64" i="1"/>
  <c r="Q25" i="1"/>
  <c r="R25" i="1"/>
  <c r="S25" i="1"/>
  <c r="T25" i="1"/>
  <c r="P25" i="1"/>
  <c r="T52" i="1" l="1"/>
  <c r="S52" i="1"/>
  <c r="R52" i="1"/>
  <c r="Q52" i="1"/>
  <c r="T61" i="1" l="1"/>
  <c r="S61" i="1"/>
  <c r="R61" i="1"/>
  <c r="Q61" i="1"/>
  <c r="P61" i="1"/>
  <c r="T60" i="1"/>
  <c r="S60" i="1"/>
  <c r="R60" i="1"/>
  <c r="Q60" i="1"/>
  <c r="P60" i="1"/>
  <c r="T44" i="1"/>
  <c r="S44" i="1"/>
  <c r="R44" i="1"/>
  <c r="Q44" i="1"/>
  <c r="T33" i="1"/>
  <c r="R33" i="1"/>
  <c r="Q33" i="1"/>
  <c r="P33" i="1"/>
  <c r="T29" i="1"/>
  <c r="S29" i="1"/>
  <c r="R29" i="1"/>
  <c r="Q29" i="1"/>
  <c r="P29" i="1"/>
  <c r="T24" i="1"/>
  <c r="S24" i="1"/>
  <c r="S27" i="1" s="1"/>
  <c r="R24" i="1"/>
  <c r="R27" i="1" s="1"/>
  <c r="Q24" i="1"/>
  <c r="Q27" i="1" s="1"/>
  <c r="P24" i="1"/>
  <c r="P27" i="1" s="1"/>
  <c r="L66" i="1" l="1"/>
  <c r="M66" i="1"/>
  <c r="N66" i="1"/>
  <c r="O66" i="1"/>
  <c r="P66" i="1"/>
  <c r="Q66" i="1"/>
  <c r="R66" i="1"/>
  <c r="S66" i="1"/>
  <c r="T66" i="1"/>
  <c r="K66" i="1"/>
  <c r="L62" i="1"/>
  <c r="M62" i="1"/>
  <c r="N62" i="1"/>
  <c r="O62" i="1"/>
  <c r="P62" i="1"/>
  <c r="Q62" i="1"/>
  <c r="R62" i="1"/>
  <c r="S62" i="1"/>
  <c r="T62" i="1"/>
  <c r="K62" i="1"/>
  <c r="D7" i="3" l="1"/>
  <c r="K67" i="1"/>
  <c r="C9" i="3" s="1"/>
  <c r="M67" i="1"/>
  <c r="E9" i="3" s="1"/>
  <c r="O67" i="1"/>
  <c r="G9" i="3" s="1"/>
  <c r="L67" i="1"/>
  <c r="D9" i="3" s="1"/>
  <c r="N67" i="1"/>
  <c r="F9" i="3" s="1"/>
  <c r="C7" i="3"/>
  <c r="E7" i="3"/>
  <c r="G7" i="3"/>
  <c r="F7" i="3"/>
  <c r="Q67" i="1"/>
  <c r="R67" i="1"/>
  <c r="S67" i="1"/>
  <c r="T27" i="1"/>
  <c r="T67" i="1" s="1"/>
  <c r="P67" i="1"/>
  <c r="C3" i="3" l="1"/>
  <c r="G19" i="3"/>
  <c r="D17" i="3"/>
  <c r="E19" i="3"/>
  <c r="F17" i="3"/>
  <c r="C17" i="3"/>
  <c r="E17" i="3"/>
  <c r="F19" i="3"/>
  <c r="G17" i="3"/>
  <c r="D19" i="3"/>
  <c r="C19" i="3"/>
  <c r="G15" i="3"/>
  <c r="F15" i="3"/>
  <c r="E15" i="3"/>
  <c r="D15" i="3"/>
  <c r="C15" i="3"/>
  <c r="E3" i="3" l="1"/>
  <c r="D3" i="3"/>
  <c r="F3" i="3"/>
  <c r="G3" i="3"/>
  <c r="E1040" i="5" l="1"/>
  <c r="H1040" i="5" s="1"/>
  <c r="O1039" i="5"/>
  <c r="N1039" i="5"/>
  <c r="M1039" i="5"/>
  <c r="L1039" i="5"/>
  <c r="K1039" i="5"/>
  <c r="H1039" i="5"/>
  <c r="H1029" i="5"/>
  <c r="E1029" i="5"/>
  <c r="H1028" i="5"/>
  <c r="H1027" i="5"/>
  <c r="H1026" i="5"/>
  <c r="E1026" i="5"/>
  <c r="I1028" i="5" s="1"/>
  <c r="H1025" i="5"/>
  <c r="H1024" i="5"/>
  <c r="H1023" i="5"/>
  <c r="H1022" i="5"/>
  <c r="H1021" i="5"/>
  <c r="H1020" i="5"/>
  <c r="H1019" i="5"/>
  <c r="H1018" i="5"/>
  <c r="H1016" i="5"/>
  <c r="H1015" i="5"/>
  <c r="H1014" i="5"/>
  <c r="H1013" i="5"/>
  <c r="H1012" i="5"/>
  <c r="H1011" i="5"/>
  <c r="H1010" i="5"/>
  <c r="E1010" i="5"/>
  <c r="E1018" i="5" s="1"/>
  <c r="I1019" i="5" s="1"/>
  <c r="H1009" i="5"/>
  <c r="H1008" i="5"/>
  <c r="H1007" i="5"/>
  <c r="H1006" i="5"/>
  <c r="H1005" i="5"/>
  <c r="O1002" i="5"/>
  <c r="N1002" i="5"/>
  <c r="M1002" i="5"/>
  <c r="L1002" i="5"/>
  <c r="K1002" i="5"/>
  <c r="H1002" i="5"/>
  <c r="H999" i="5"/>
  <c r="H998" i="5"/>
  <c r="H996" i="5"/>
  <c r="H995" i="5"/>
  <c r="H994" i="5"/>
  <c r="H993" i="5"/>
  <c r="H992" i="5"/>
  <c r="E991" i="5"/>
  <c r="E992" i="5" s="1"/>
  <c r="I994" i="5" s="1"/>
  <c r="O986" i="5"/>
  <c r="N986" i="5"/>
  <c r="M986" i="5"/>
  <c r="L986" i="5"/>
  <c r="K986" i="5"/>
  <c r="H979" i="5"/>
  <c r="H978" i="5"/>
  <c r="H977" i="5"/>
  <c r="H976" i="5"/>
  <c r="E976" i="5"/>
  <c r="I978" i="5" s="1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1" i="5"/>
  <c r="H960" i="5"/>
  <c r="H959" i="5"/>
  <c r="H958" i="5"/>
  <c r="H957" i="5"/>
  <c r="H956" i="5"/>
  <c r="H955" i="5"/>
  <c r="H954" i="5"/>
  <c r="E954" i="5"/>
  <c r="E965" i="5" s="1"/>
  <c r="E972" i="5" s="1"/>
  <c r="I973" i="5" s="1"/>
  <c r="H953" i="5"/>
  <c r="H952" i="5"/>
  <c r="I951" i="5"/>
  <c r="H951" i="5"/>
  <c r="O948" i="5"/>
  <c r="O987" i="5" s="1"/>
  <c r="N948" i="5"/>
  <c r="M948" i="5"/>
  <c r="L948" i="5"/>
  <c r="K948" i="5"/>
  <c r="K987" i="5" s="1"/>
  <c r="H948" i="5"/>
  <c r="H944" i="5"/>
  <c r="H943" i="5"/>
  <c r="E925" i="5"/>
  <c r="I927" i="5" s="1"/>
  <c r="E920" i="5"/>
  <c r="H920" i="5" s="1"/>
  <c r="O919" i="5"/>
  <c r="N919" i="5"/>
  <c r="M919" i="5"/>
  <c r="L919" i="5"/>
  <c r="K919" i="5"/>
  <c r="H913" i="5"/>
  <c r="E913" i="5"/>
  <c r="H912" i="5"/>
  <c r="H911" i="5"/>
  <c r="H910" i="5"/>
  <c r="E910" i="5"/>
  <c r="I912" i="5" s="1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E893" i="5"/>
  <c r="O890" i="5"/>
  <c r="N890" i="5"/>
  <c r="M890" i="5"/>
  <c r="L890" i="5"/>
  <c r="K890" i="5"/>
  <c r="H887" i="5"/>
  <c r="H886" i="5"/>
  <c r="H885" i="5"/>
  <c r="H884" i="5"/>
  <c r="E883" i="5"/>
  <c r="E887" i="5" s="1"/>
  <c r="E877" i="5"/>
  <c r="I881" i="5" s="1"/>
  <c r="O872" i="5"/>
  <c r="N872" i="5"/>
  <c r="M872" i="5"/>
  <c r="L872" i="5"/>
  <c r="K872" i="5"/>
  <c r="H872" i="5"/>
  <c r="H864" i="5"/>
  <c r="E864" i="5"/>
  <c r="H863" i="5"/>
  <c r="H862" i="5"/>
  <c r="H861" i="5"/>
  <c r="E861" i="5"/>
  <c r="I863" i="5" s="1"/>
  <c r="H860" i="5"/>
  <c r="E860" i="5"/>
  <c r="H857" i="5"/>
  <c r="H856" i="5"/>
  <c r="H853" i="5"/>
  <c r="H852" i="5"/>
  <c r="H851" i="5"/>
  <c r="H850" i="5"/>
  <c r="E850" i="5"/>
  <c r="H849" i="5"/>
  <c r="H848" i="5"/>
  <c r="I847" i="5"/>
  <c r="H847" i="5"/>
  <c r="O844" i="5"/>
  <c r="N844" i="5"/>
  <c r="M844" i="5"/>
  <c r="L844" i="5"/>
  <c r="K844" i="5"/>
  <c r="H841" i="5"/>
  <c r="H840" i="5"/>
  <c r="H838" i="5"/>
  <c r="H837" i="5"/>
  <c r="H836" i="5"/>
  <c r="H835" i="5"/>
  <c r="H834" i="5"/>
  <c r="E828" i="5"/>
  <c r="E834" i="5" s="1"/>
  <c r="I836" i="5" s="1"/>
  <c r="E819" i="5"/>
  <c r="H819" i="5" s="1"/>
  <c r="O818" i="5"/>
  <c r="N818" i="5"/>
  <c r="M818" i="5"/>
  <c r="L818" i="5"/>
  <c r="K818" i="5"/>
  <c r="H815" i="5"/>
  <c r="H814" i="5"/>
  <c r="H813" i="5"/>
  <c r="H812" i="5"/>
  <c r="E812" i="5"/>
  <c r="I814" i="5" s="1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E787" i="5"/>
  <c r="I790" i="5" s="1"/>
  <c r="O784" i="5"/>
  <c r="O824" i="5" s="1"/>
  <c r="N784" i="5"/>
  <c r="M784" i="5"/>
  <c r="M824" i="5" s="1"/>
  <c r="L784" i="5"/>
  <c r="L824" i="5" s="1"/>
  <c r="K784" i="5"/>
  <c r="K824" i="5" s="1"/>
  <c r="H784" i="5"/>
  <c r="H780" i="5"/>
  <c r="H779" i="5"/>
  <c r="H778" i="5"/>
  <c r="H777" i="5"/>
  <c r="H776" i="5"/>
  <c r="E776" i="5"/>
  <c r="I778" i="5" s="1"/>
  <c r="H766" i="5"/>
  <c r="E766" i="5"/>
  <c r="O765" i="5"/>
  <c r="N765" i="5"/>
  <c r="M765" i="5"/>
  <c r="L765" i="5"/>
  <c r="K765" i="5"/>
  <c r="H762" i="5"/>
  <c r="H761" i="5"/>
  <c r="H760" i="5"/>
  <c r="H759" i="5"/>
  <c r="E759" i="5"/>
  <c r="I761" i="5" s="1"/>
  <c r="H755" i="5"/>
  <c r="H754" i="5"/>
  <c r="E753" i="5"/>
  <c r="H752" i="5"/>
  <c r="H751" i="5"/>
  <c r="H749" i="5"/>
  <c r="H748" i="5"/>
  <c r="H747" i="5"/>
  <c r="H746" i="5"/>
  <c r="H745" i="5"/>
  <c r="H744" i="5"/>
  <c r="H743" i="5"/>
  <c r="H742" i="5"/>
  <c r="H741" i="5"/>
  <c r="H740" i="5"/>
  <c r="E740" i="5"/>
  <c r="E742" i="5" s="1"/>
  <c r="I746" i="5" s="1"/>
  <c r="O738" i="5"/>
  <c r="N738" i="5"/>
  <c r="M738" i="5"/>
  <c r="L738" i="5"/>
  <c r="K738" i="5"/>
  <c r="H738" i="5"/>
  <c r="H735" i="5"/>
  <c r="H734" i="5"/>
  <c r="H732" i="5"/>
  <c r="H731" i="5"/>
  <c r="E714" i="5"/>
  <c r="I716" i="5" s="1"/>
  <c r="O708" i="5"/>
  <c r="N708" i="5"/>
  <c r="M708" i="5"/>
  <c r="L708" i="5"/>
  <c r="K708" i="5"/>
  <c r="H708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E681" i="5"/>
  <c r="E691" i="5" s="1"/>
  <c r="E699" i="5" s="1"/>
  <c r="E702" i="5" s="1"/>
  <c r="O676" i="5"/>
  <c r="N676" i="5"/>
  <c r="M676" i="5"/>
  <c r="L676" i="5"/>
  <c r="K676" i="5"/>
  <c r="E670" i="5"/>
  <c r="O650" i="5"/>
  <c r="N650" i="5"/>
  <c r="M650" i="5"/>
  <c r="L650" i="5"/>
  <c r="K650" i="5"/>
  <c r="I644" i="5"/>
  <c r="I641" i="5"/>
  <c r="I623" i="5"/>
  <c r="O616" i="5"/>
  <c r="O651" i="5" s="1"/>
  <c r="N616" i="5"/>
  <c r="M616" i="5"/>
  <c r="L616" i="5"/>
  <c r="L651" i="5" s="1"/>
  <c r="K616" i="5"/>
  <c r="K651" i="5" s="1"/>
  <c r="I607" i="5"/>
  <c r="E599" i="5"/>
  <c r="I603" i="5" s="1"/>
  <c r="O595" i="5"/>
  <c r="N595" i="5"/>
  <c r="M595" i="5"/>
  <c r="L595" i="5"/>
  <c r="K595" i="5"/>
  <c r="O594" i="5"/>
  <c r="N594" i="5"/>
  <c r="M594" i="5"/>
  <c r="L594" i="5"/>
  <c r="K594" i="5"/>
  <c r="H594" i="5"/>
  <c r="H587" i="5"/>
  <c r="H586" i="5"/>
  <c r="H585" i="5"/>
  <c r="H584" i="5"/>
  <c r="E584" i="5"/>
  <c r="I586" i="5" s="1"/>
  <c r="H583" i="5"/>
  <c r="H582" i="5"/>
  <c r="H581" i="5"/>
  <c r="H576" i="5"/>
  <c r="H575" i="5"/>
  <c r="H574" i="5"/>
  <c r="H573" i="5"/>
  <c r="H572" i="5"/>
  <c r="H571" i="5"/>
  <c r="E571" i="5"/>
  <c r="E581" i="5" s="1"/>
  <c r="H564" i="5"/>
  <c r="H563" i="5"/>
  <c r="H562" i="5"/>
  <c r="H561" i="5"/>
  <c r="H560" i="5"/>
  <c r="H559" i="5"/>
  <c r="H558" i="5"/>
  <c r="H557" i="5"/>
  <c r="E557" i="5"/>
  <c r="I562" i="5" s="1"/>
  <c r="H556" i="5"/>
  <c r="H555" i="5"/>
  <c r="O552" i="5"/>
  <c r="N552" i="5"/>
  <c r="M552" i="5"/>
  <c r="L552" i="5"/>
  <c r="K552" i="5"/>
  <c r="H550" i="5"/>
  <c r="H549" i="5"/>
  <c r="H548" i="5"/>
  <c r="E547" i="5"/>
  <c r="H546" i="5"/>
  <c r="H545" i="5"/>
  <c r="I544" i="5"/>
  <c r="H544" i="5"/>
  <c r="H543" i="5"/>
  <c r="H541" i="5"/>
  <c r="H540" i="5"/>
  <c r="H539" i="5"/>
  <c r="H538" i="5"/>
  <c r="H537" i="5"/>
  <c r="E536" i="5"/>
  <c r="I538" i="5" s="1"/>
  <c r="E531" i="5"/>
  <c r="H531" i="5" s="1"/>
  <c r="O530" i="5"/>
  <c r="N530" i="5"/>
  <c r="M530" i="5"/>
  <c r="L530" i="5"/>
  <c r="K530" i="5"/>
  <c r="H520" i="5"/>
  <c r="E520" i="5"/>
  <c r="H511" i="5"/>
  <c r="H509" i="5"/>
  <c r="H508" i="5"/>
  <c r="H507" i="5"/>
  <c r="H506" i="5"/>
  <c r="H505" i="5"/>
  <c r="H504" i="5"/>
  <c r="E504" i="5"/>
  <c r="H503" i="5"/>
  <c r="H502" i="5"/>
  <c r="H501" i="5"/>
  <c r="H500" i="5"/>
  <c r="H499" i="5"/>
  <c r="H498" i="5"/>
  <c r="H497" i="5"/>
  <c r="H496" i="5"/>
  <c r="E496" i="5"/>
  <c r="I499" i="5" s="1"/>
  <c r="H495" i="5"/>
  <c r="H494" i="5"/>
  <c r="H492" i="5"/>
  <c r="E492" i="5"/>
  <c r="O491" i="5"/>
  <c r="N491" i="5"/>
  <c r="N532" i="5" s="1"/>
  <c r="M491" i="5"/>
  <c r="L491" i="5"/>
  <c r="L532" i="5" s="1"/>
  <c r="K491" i="5"/>
  <c r="H491" i="5"/>
  <c r="H488" i="5"/>
  <c r="H487" i="5"/>
  <c r="H484" i="5"/>
  <c r="H483" i="5"/>
  <c r="I482" i="5"/>
  <c r="H482" i="5"/>
  <c r="H481" i="5"/>
  <c r="E473" i="5"/>
  <c r="I478" i="5" s="1"/>
  <c r="E468" i="5"/>
  <c r="H468" i="5" s="1"/>
  <c r="O467" i="5"/>
  <c r="N467" i="5"/>
  <c r="M467" i="5"/>
  <c r="L467" i="5"/>
  <c r="K467" i="5"/>
  <c r="H467" i="5"/>
  <c r="H457" i="5"/>
  <c r="E457" i="5"/>
  <c r="H456" i="5"/>
  <c r="H455" i="5"/>
  <c r="H454" i="5"/>
  <c r="E454" i="5"/>
  <c r="I456" i="5" s="1"/>
  <c r="H453" i="5"/>
  <c r="H452" i="5"/>
  <c r="H451" i="5"/>
  <c r="H450" i="5"/>
  <c r="H449" i="5"/>
  <c r="H448" i="5"/>
  <c r="H447" i="5"/>
  <c r="H446" i="5"/>
  <c r="H444" i="5"/>
  <c r="H443" i="5"/>
  <c r="H442" i="5"/>
  <c r="H441" i="5"/>
  <c r="H440" i="5"/>
  <c r="H439" i="5"/>
  <c r="H438" i="5"/>
  <c r="E438" i="5"/>
  <c r="E446" i="5" s="1"/>
  <c r="I447" i="5" s="1"/>
  <c r="H437" i="5"/>
  <c r="H436" i="5"/>
  <c r="H435" i="5"/>
  <c r="H434" i="5"/>
  <c r="H433" i="5"/>
  <c r="O430" i="5"/>
  <c r="N430" i="5"/>
  <c r="M430" i="5"/>
  <c r="L430" i="5"/>
  <c r="K430" i="5"/>
  <c r="H430" i="5"/>
  <c r="H427" i="5"/>
  <c r="H426" i="5"/>
  <c r="H424" i="5"/>
  <c r="H423" i="5"/>
  <c r="H422" i="5"/>
  <c r="H421" i="5"/>
  <c r="H420" i="5"/>
  <c r="E416" i="5"/>
  <c r="E420" i="5" s="1"/>
  <c r="I422" i="5" s="1"/>
  <c r="O411" i="5"/>
  <c r="N411" i="5"/>
  <c r="M411" i="5"/>
  <c r="L411" i="5"/>
  <c r="K411" i="5"/>
  <c r="H404" i="5"/>
  <c r="H403" i="5"/>
  <c r="H402" i="5"/>
  <c r="H401" i="5"/>
  <c r="E401" i="5"/>
  <c r="I403" i="5" s="1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E378" i="5"/>
  <c r="E389" i="5" s="1"/>
  <c r="I392" i="5" s="1"/>
  <c r="H377" i="5"/>
  <c r="H376" i="5"/>
  <c r="I375" i="5"/>
  <c r="H375" i="5"/>
  <c r="O372" i="5"/>
  <c r="N372" i="5"/>
  <c r="M372" i="5"/>
  <c r="L372" i="5"/>
  <c r="K372" i="5"/>
  <c r="H372" i="5"/>
  <c r="H368" i="5"/>
  <c r="H367" i="5"/>
  <c r="E349" i="5"/>
  <c r="I351" i="5" s="1"/>
  <c r="E344" i="5"/>
  <c r="H344" i="5" s="1"/>
  <c r="O343" i="5"/>
  <c r="N343" i="5"/>
  <c r="M343" i="5"/>
  <c r="L343" i="5"/>
  <c r="K343" i="5"/>
  <c r="H337" i="5"/>
  <c r="E337" i="5"/>
  <c r="H336" i="5"/>
  <c r="H335" i="5"/>
  <c r="H334" i="5"/>
  <c r="E334" i="5"/>
  <c r="I336" i="5" s="1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E317" i="5"/>
  <c r="E325" i="5" s="1"/>
  <c r="H316" i="5"/>
  <c r="H315" i="5"/>
  <c r="O312" i="5"/>
  <c r="N312" i="5"/>
  <c r="M312" i="5"/>
  <c r="L312" i="5"/>
  <c r="K312" i="5"/>
  <c r="H309" i="5"/>
  <c r="H308" i="5"/>
  <c r="H307" i="5"/>
  <c r="H306" i="5"/>
  <c r="H305" i="5"/>
  <c r="H304" i="5"/>
  <c r="H303" i="5"/>
  <c r="E302" i="5"/>
  <c r="E306" i="5" s="1"/>
  <c r="E296" i="5"/>
  <c r="I300" i="5" s="1"/>
  <c r="O291" i="5"/>
  <c r="N291" i="5"/>
  <c r="M291" i="5"/>
  <c r="L291" i="5"/>
  <c r="K291" i="5"/>
  <c r="H291" i="5"/>
  <c r="H284" i="5"/>
  <c r="E284" i="5"/>
  <c r="H283" i="5"/>
  <c r="H282" i="5"/>
  <c r="H281" i="5"/>
  <c r="E281" i="5"/>
  <c r="I283" i="5" s="1"/>
  <c r="H280" i="5"/>
  <c r="E280" i="5"/>
  <c r="H277" i="5"/>
  <c r="H276" i="5"/>
  <c r="H273" i="5"/>
  <c r="H272" i="5"/>
  <c r="H271" i="5"/>
  <c r="H270" i="5"/>
  <c r="E270" i="5"/>
  <c r="H269" i="5"/>
  <c r="H268" i="5"/>
  <c r="I267" i="5"/>
  <c r="H267" i="5"/>
  <c r="O264" i="5"/>
  <c r="N264" i="5"/>
  <c r="M264" i="5"/>
  <c r="L264" i="5"/>
  <c r="K264" i="5"/>
  <c r="H261" i="5"/>
  <c r="H260" i="5"/>
  <c r="H258" i="5"/>
  <c r="H257" i="5"/>
  <c r="H256" i="5"/>
  <c r="H255" i="5"/>
  <c r="H254" i="5"/>
  <c r="E248" i="5"/>
  <c r="E239" i="5"/>
  <c r="H239" i="5" s="1"/>
  <c r="O238" i="5"/>
  <c r="N238" i="5"/>
  <c r="M238" i="5"/>
  <c r="L238" i="5"/>
  <c r="K238" i="5"/>
  <c r="H235" i="5"/>
  <c r="H234" i="5"/>
  <c r="H233" i="5"/>
  <c r="H232" i="5"/>
  <c r="E232" i="5"/>
  <c r="I234" i="5" s="1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E207" i="5"/>
  <c r="E215" i="5" s="1"/>
  <c r="I220" i="5" s="1"/>
  <c r="H206" i="5"/>
  <c r="H205" i="5"/>
  <c r="H204" i="5"/>
  <c r="H203" i="5"/>
  <c r="H202" i="5"/>
  <c r="O199" i="5"/>
  <c r="N199" i="5"/>
  <c r="M199" i="5"/>
  <c r="L199" i="5"/>
  <c r="K199" i="5"/>
  <c r="H199" i="5"/>
  <c r="H196" i="5"/>
  <c r="H195" i="5"/>
  <c r="H193" i="5"/>
  <c r="H192" i="5"/>
  <c r="H191" i="5"/>
  <c r="H190" i="5"/>
  <c r="H189" i="5"/>
  <c r="E189" i="5"/>
  <c r="I191" i="5" s="1"/>
  <c r="I187" i="5"/>
  <c r="H174" i="5"/>
  <c r="E174" i="5"/>
  <c r="O173" i="5"/>
  <c r="N173" i="5"/>
  <c r="M173" i="5"/>
  <c r="L173" i="5"/>
  <c r="K173" i="5"/>
  <c r="H170" i="5"/>
  <c r="H169" i="5"/>
  <c r="H168" i="5"/>
  <c r="H167" i="5"/>
  <c r="E167" i="5"/>
  <c r="I169" i="5" s="1"/>
  <c r="H166" i="5"/>
  <c r="H165" i="5"/>
  <c r="H161" i="5"/>
  <c r="H160" i="5"/>
  <c r="E159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E146" i="5"/>
  <c r="E148" i="5" s="1"/>
  <c r="I152" i="5" s="1"/>
  <c r="O144" i="5"/>
  <c r="N144" i="5"/>
  <c r="M144" i="5"/>
  <c r="L144" i="5"/>
  <c r="K144" i="5"/>
  <c r="H144" i="5"/>
  <c r="H141" i="5"/>
  <c r="H140" i="5"/>
  <c r="H138" i="5"/>
  <c r="H137" i="5"/>
  <c r="E120" i="5"/>
  <c r="I122" i="5" s="1"/>
  <c r="O114" i="5"/>
  <c r="N114" i="5"/>
  <c r="M114" i="5"/>
  <c r="L114" i="5"/>
  <c r="K114" i="5"/>
  <c r="H114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E87" i="5"/>
  <c r="E97" i="5" s="1"/>
  <c r="E105" i="5" s="1"/>
  <c r="E108" i="5" s="1"/>
  <c r="O82" i="5"/>
  <c r="N82" i="5"/>
  <c r="M82" i="5"/>
  <c r="L82" i="5"/>
  <c r="K82" i="5"/>
  <c r="E76" i="5"/>
  <c r="O56" i="5"/>
  <c r="N56" i="5"/>
  <c r="M56" i="5"/>
  <c r="L56" i="5"/>
  <c r="K56" i="5"/>
  <c r="I50" i="5"/>
  <c r="I47" i="5"/>
  <c r="I29" i="5"/>
  <c r="O22" i="5"/>
  <c r="N22" i="5"/>
  <c r="M22" i="5"/>
  <c r="L22" i="5"/>
  <c r="K22" i="5"/>
  <c r="I13" i="5"/>
  <c r="E5" i="5"/>
  <c r="H314" i="5" s="1"/>
  <c r="N651" i="5" l="1"/>
  <c r="L244" i="5"/>
  <c r="K710" i="5"/>
  <c r="O710" i="5"/>
  <c r="L57" i="5"/>
  <c r="K179" i="5"/>
  <c r="O179" i="5"/>
  <c r="I147" i="5"/>
  <c r="N292" i="5"/>
  <c r="L710" i="5"/>
  <c r="N771" i="5"/>
  <c r="E781" i="5"/>
  <c r="M469" i="5"/>
  <c r="K873" i="5"/>
  <c r="O873" i="5"/>
  <c r="I382" i="5"/>
  <c r="M57" i="5"/>
  <c r="E194" i="5"/>
  <c r="K244" i="5"/>
  <c r="O244" i="5"/>
  <c r="K292" i="5"/>
  <c r="O292" i="5"/>
  <c r="K469" i="5"/>
  <c r="O469" i="5"/>
  <c r="L873" i="5"/>
  <c r="O921" i="5"/>
  <c r="L987" i="5"/>
  <c r="H77" i="5"/>
  <c r="O345" i="5"/>
  <c r="N824" i="5"/>
  <c r="H13" i="5"/>
  <c r="H48" i="5"/>
  <c r="N57" i="5"/>
  <c r="H37" i="5"/>
  <c r="H63" i="5"/>
  <c r="H85" i="5"/>
  <c r="H109" i="5"/>
  <c r="H121" i="5"/>
  <c r="M292" i="5"/>
  <c r="M345" i="5"/>
  <c r="L412" i="5"/>
  <c r="M771" i="5"/>
  <c r="L921" i="5"/>
  <c r="M1041" i="5"/>
  <c r="H45" i="5"/>
  <c r="H51" i="5"/>
  <c r="H9" i="5"/>
  <c r="H26" i="5"/>
  <c r="N116" i="5"/>
  <c r="K345" i="5"/>
  <c r="I832" i="5"/>
  <c r="K116" i="5"/>
  <c r="O116" i="5"/>
  <c r="M412" i="5"/>
  <c r="N469" i="5"/>
  <c r="L771" i="5"/>
  <c r="K921" i="5"/>
  <c r="M116" i="5"/>
  <c r="M244" i="5"/>
  <c r="E795" i="5"/>
  <c r="I800" i="5" s="1"/>
  <c r="K57" i="5"/>
  <c r="O57" i="5"/>
  <c r="H41" i="5"/>
  <c r="H82" i="5"/>
  <c r="N179" i="5"/>
  <c r="M179" i="5"/>
  <c r="H405" i="5"/>
  <c r="L469" i="5"/>
  <c r="K532" i="5"/>
  <c r="O532" i="5"/>
  <c r="I741" i="5"/>
  <c r="K771" i="5"/>
  <c r="O771" i="5"/>
  <c r="I958" i="5"/>
  <c r="M987" i="5"/>
  <c r="N1041" i="5"/>
  <c r="I1013" i="5"/>
  <c r="L116" i="5"/>
  <c r="H237" i="5"/>
  <c r="H259" i="5"/>
  <c r="L292" i="5"/>
  <c r="H266" i="5"/>
  <c r="H285" i="5"/>
  <c r="L345" i="5"/>
  <c r="I320" i="5"/>
  <c r="K412" i="5"/>
  <c r="O412" i="5"/>
  <c r="I441" i="5"/>
  <c r="M532" i="5"/>
  <c r="N710" i="5"/>
  <c r="M710" i="5"/>
  <c r="M873" i="5"/>
  <c r="N921" i="5"/>
  <c r="L1041" i="5"/>
  <c r="N244" i="5"/>
  <c r="I252" i="5"/>
  <c r="E254" i="5"/>
  <c r="I256" i="5" s="1"/>
  <c r="H945" i="5"/>
  <c r="H940" i="5"/>
  <c r="H929" i="5"/>
  <c r="H926" i="5"/>
  <c r="H880" i="5"/>
  <c r="H866" i="5"/>
  <c r="H832" i="5"/>
  <c r="H763" i="5"/>
  <c r="H736" i="5"/>
  <c r="H720" i="5"/>
  <c r="H703" i="5"/>
  <c r="H679" i="5"/>
  <c r="H676" i="5"/>
  <c r="H671" i="5"/>
  <c r="H668" i="5"/>
  <c r="H657" i="5"/>
  <c r="H645" i="5"/>
  <c r="H642" i="5"/>
  <c r="H639" i="5"/>
  <c r="H635" i="5"/>
  <c r="H631" i="5"/>
  <c r="H627" i="5"/>
  <c r="H620" i="5"/>
  <c r="H610" i="5"/>
  <c r="H607" i="5"/>
  <c r="H603" i="5"/>
  <c r="H589" i="5"/>
  <c r="H547" i="5"/>
  <c r="H524" i="5"/>
  <c r="H489" i="5"/>
  <c r="H478" i="5"/>
  <c r="H419" i="5"/>
  <c r="H365" i="5"/>
  <c r="H354" i="5"/>
  <c r="H351" i="5"/>
  <c r="H338" i="5"/>
  <c r="H310" i="5"/>
  <c r="H297" i="5"/>
  <c r="H1034" i="5"/>
  <c r="H1000" i="5"/>
  <c r="H950" i="5"/>
  <c r="H932" i="5"/>
  <c r="H928" i="5"/>
  <c r="H888" i="5"/>
  <c r="H882" i="5"/>
  <c r="H879" i="5"/>
  <c r="H846" i="5"/>
  <c r="H831" i="5"/>
  <c r="H817" i="5"/>
  <c r="H782" i="5"/>
  <c r="H730" i="5"/>
  <c r="H719" i="5"/>
  <c r="H716" i="5"/>
  <c r="H678" i="5"/>
  <c r="H674" i="5"/>
  <c r="H670" i="5"/>
  <c r="H667" i="5"/>
  <c r="H656" i="5"/>
  <c r="H650" i="5"/>
  <c r="H638" i="5"/>
  <c r="H634" i="5"/>
  <c r="H630" i="5"/>
  <c r="H626" i="5"/>
  <c r="H623" i="5"/>
  <c r="H619" i="5"/>
  <c r="H616" i="5"/>
  <c r="H609" i="5"/>
  <c r="H606" i="5"/>
  <c r="H602" i="5"/>
  <c r="H588" i="5"/>
  <c r="H480" i="5"/>
  <c r="H477" i="5"/>
  <c r="H418" i="5"/>
  <c r="H369" i="5"/>
  <c r="H364" i="5"/>
  <c r="H353" i="5"/>
  <c r="H350" i="5"/>
  <c r="H302" i="5"/>
  <c r="H300" i="5"/>
  <c r="H286" i="5"/>
  <c r="H262" i="5"/>
  <c r="H249" i="5"/>
  <c r="H201" i="5"/>
  <c r="H184" i="5"/>
  <c r="H142" i="5"/>
  <c r="H126" i="5"/>
  <c r="H980" i="5"/>
  <c r="H931" i="5"/>
  <c r="H914" i="5"/>
  <c r="H881" i="5"/>
  <c r="H839" i="5"/>
  <c r="H830" i="5"/>
  <c r="H816" i="5"/>
  <c r="H764" i="5"/>
  <c r="H721" i="5"/>
  <c r="H680" i="5"/>
  <c r="H672" i="5"/>
  <c r="H658" i="5"/>
  <c r="H651" i="5"/>
  <c r="H641" i="5"/>
  <c r="H633" i="5"/>
  <c r="H625" i="5"/>
  <c r="H621" i="5"/>
  <c r="H612" i="5"/>
  <c r="H604" i="5"/>
  <c r="H554" i="5"/>
  <c r="H493" i="5"/>
  <c r="H475" i="5"/>
  <c r="H462" i="5"/>
  <c r="H432" i="5"/>
  <c r="H355" i="5"/>
  <c r="H298" i="5"/>
  <c r="H252" i="5"/>
  <c r="H236" i="5"/>
  <c r="H187" i="5"/>
  <c r="H136" i="5"/>
  <c r="H124" i="5"/>
  <c r="H84" i="5"/>
  <c r="H80" i="5"/>
  <c r="H76" i="5"/>
  <c r="H73" i="5"/>
  <c r="H62" i="5"/>
  <c r="H56" i="5"/>
  <c r="H44" i="5"/>
  <c r="H40" i="5"/>
  <c r="H36" i="5"/>
  <c r="H32" i="5"/>
  <c r="H29" i="5"/>
  <c r="H25" i="5"/>
  <c r="H22" i="5"/>
  <c r="H15" i="5"/>
  <c r="H12" i="5"/>
  <c r="H8" i="5"/>
  <c r="H122" i="5"/>
  <c r="H86" i="5"/>
  <c r="H75" i="5"/>
  <c r="H34" i="5"/>
  <c r="H27" i="5"/>
  <c r="H23" i="5"/>
  <c r="H17" i="5"/>
  <c r="H6" i="5"/>
  <c r="H981" i="5"/>
  <c r="H941" i="5"/>
  <c r="H915" i="5"/>
  <c r="H867" i="5"/>
  <c r="H715" i="5"/>
  <c r="H673" i="5"/>
  <c r="H666" i="5"/>
  <c r="H600" i="5"/>
  <c r="H476" i="5"/>
  <c r="H428" i="5"/>
  <c r="H1033" i="5"/>
  <c r="H930" i="5"/>
  <c r="H883" i="5"/>
  <c r="H878" i="5"/>
  <c r="H842" i="5"/>
  <c r="H829" i="5"/>
  <c r="H781" i="5"/>
  <c r="H718" i="5"/>
  <c r="H704" i="5"/>
  <c r="H677" i="5"/>
  <c r="H644" i="5"/>
  <c r="H640" i="5"/>
  <c r="H632" i="5"/>
  <c r="H624" i="5"/>
  <c r="H618" i="5"/>
  <c r="H611" i="5"/>
  <c r="H525" i="5"/>
  <c r="H479" i="5"/>
  <c r="H461" i="5"/>
  <c r="H417" i="5"/>
  <c r="H352" i="5"/>
  <c r="H301" i="5"/>
  <c r="H251" i="5"/>
  <c r="H194" i="5"/>
  <c r="H186" i="5"/>
  <c r="H135" i="5"/>
  <c r="H123" i="5"/>
  <c r="H83" i="5"/>
  <c r="H79" i="5"/>
  <c r="H72" i="5"/>
  <c r="H55" i="5"/>
  <c r="H50" i="5"/>
  <c r="H47" i="5"/>
  <c r="H43" i="5"/>
  <c r="H39" i="5"/>
  <c r="H35" i="5"/>
  <c r="H31" i="5"/>
  <c r="H28" i="5"/>
  <c r="H24" i="5"/>
  <c r="H18" i="5"/>
  <c r="H14" i="5"/>
  <c r="H10" i="5"/>
  <c r="H7" i="5"/>
  <c r="H892" i="5"/>
  <c r="H833" i="5"/>
  <c r="H786" i="5"/>
  <c r="H717" i="5"/>
  <c r="H669" i="5"/>
  <c r="H649" i="5"/>
  <c r="H643" i="5"/>
  <c r="H637" i="5"/>
  <c r="H629" i="5"/>
  <c r="H617" i="5"/>
  <c r="H608" i="5"/>
  <c r="H601" i="5"/>
  <c r="H406" i="5"/>
  <c r="H374" i="5"/>
  <c r="H339" i="5"/>
  <c r="H250" i="5"/>
  <c r="H197" i="5"/>
  <c r="H188" i="5"/>
  <c r="H185" i="5"/>
  <c r="H172" i="5"/>
  <c r="H127" i="5"/>
  <c r="H110" i="5"/>
  <c r="H78" i="5"/>
  <c r="H64" i="5"/>
  <c r="H57" i="5"/>
  <c r="H54" i="5"/>
  <c r="H49" i="5"/>
  <c r="H46" i="5"/>
  <c r="H42" i="5"/>
  <c r="H38" i="5"/>
  <c r="H30" i="5"/>
  <c r="I9" i="5"/>
  <c r="H1004" i="5"/>
  <c r="H927" i="5"/>
  <c r="H729" i="5"/>
  <c r="H648" i="5"/>
  <c r="H636" i="5"/>
  <c r="H628" i="5"/>
  <c r="H622" i="5"/>
  <c r="H542" i="5"/>
  <c r="H485" i="5"/>
  <c r="H16" i="5"/>
  <c r="H33" i="5"/>
  <c r="H74" i="5"/>
  <c r="H125" i="5"/>
  <c r="H171" i="5"/>
  <c r="H253" i="5"/>
  <c r="H299" i="5"/>
  <c r="H356" i="5"/>
  <c r="I968" i="5"/>
  <c r="L179" i="5"/>
  <c r="I210" i="5"/>
  <c r="N345" i="5"/>
  <c r="E397" i="5"/>
  <c r="I398" i="5" s="1"/>
  <c r="M651" i="5"/>
  <c r="N873" i="5"/>
  <c r="M921" i="5"/>
  <c r="E901" i="5"/>
  <c r="I896" i="5"/>
  <c r="N412" i="5"/>
  <c r="N987" i="5"/>
  <c r="K1041" i="5"/>
  <c r="O1041" i="5"/>
  <c r="G20" i="3"/>
  <c r="F20" i="3"/>
  <c r="E20" i="3"/>
  <c r="D20" i="3"/>
  <c r="C20" i="3"/>
  <c r="G18" i="3"/>
  <c r="F18" i="3"/>
  <c r="E18" i="3"/>
  <c r="D18" i="3"/>
  <c r="C18" i="3"/>
  <c r="G14" i="3"/>
  <c r="F14" i="3"/>
  <c r="E14" i="3"/>
  <c r="D14" i="3"/>
  <c r="C14" i="3"/>
  <c r="G13" i="3"/>
  <c r="F13" i="3"/>
  <c r="E13" i="3"/>
  <c r="D13" i="3"/>
  <c r="C13" i="3"/>
  <c r="F16" i="3" l="1"/>
  <c r="C16" i="3"/>
  <c r="G16" i="3"/>
  <c r="D16" i="3"/>
  <c r="E16" i="3"/>
  <c r="D12" i="3" l="1"/>
  <c r="E12" i="3"/>
  <c r="F12" i="3"/>
  <c r="G12" i="3"/>
  <c r="C12" i="3"/>
  <c r="D10" i="3"/>
  <c r="E10" i="3"/>
  <c r="F10" i="3"/>
  <c r="G10" i="3"/>
  <c r="C10" i="3"/>
  <c r="D8" i="3"/>
  <c r="E8" i="3"/>
  <c r="F8" i="3"/>
  <c r="G8" i="3"/>
  <c r="C8" i="3"/>
  <c r="E4" i="3" l="1"/>
  <c r="D4" i="3"/>
  <c r="G4" i="3"/>
  <c r="C4" i="3"/>
  <c r="F4" i="3"/>
  <c r="G6" i="3"/>
  <c r="F6" i="3"/>
  <c r="E6" i="3"/>
  <c r="C6" i="3"/>
  <c r="D6" i="3"/>
  <c r="H24" i="1" l="1"/>
  <c r="G5" i="3" l="1"/>
  <c r="G11" i="3"/>
  <c r="F5" i="3"/>
  <c r="F11" i="3"/>
  <c r="E5" i="3"/>
  <c r="E11" i="3"/>
  <c r="C5" i="3"/>
  <c r="C11" i="3"/>
  <c r="D5" i="3"/>
  <c r="D11" i="3"/>
  <c r="D21" i="3" l="1"/>
  <c r="D22" i="3" s="1"/>
  <c r="E21" i="3"/>
  <c r="E22" i="3" s="1"/>
  <c r="G21" i="3"/>
  <c r="G22" i="3" s="1"/>
  <c r="C21" i="3"/>
  <c r="C22" i="3" s="1"/>
  <c r="F21" i="3"/>
  <c r="F22" i="3" s="1"/>
  <c r="I7" i="1"/>
  <c r="E23" i="3" l="1"/>
  <c r="H61" i="1"/>
  <c r="H60" i="1"/>
  <c r="H29" i="1"/>
  <c r="H21" i="1"/>
  <c r="H25" i="1"/>
  <c r="H8" i="1"/>
  <c r="H12" i="1"/>
  <c r="H9" i="1"/>
  <c r="H6" i="1"/>
  <c r="H10" i="1"/>
  <c r="H7" i="1"/>
  <c r="H11" i="1"/>
  <c r="H51" i="1" l="1"/>
  <c r="I30" i="1"/>
  <c r="H43" i="1"/>
  <c r="H42" i="1"/>
  <c r="H40" i="1"/>
  <c r="H39" i="1"/>
  <c r="H38" i="1"/>
  <c r="H37" i="1"/>
  <c r="H36" i="1"/>
  <c r="H35" i="1"/>
  <c r="H34" i="1"/>
  <c r="I58" i="1"/>
  <c r="E33" i="1" l="1"/>
  <c r="I37" i="1" s="1"/>
  <c r="H58" i="1" l="1"/>
  <c r="H57" i="1"/>
  <c r="H59" i="1"/>
  <c r="H23" i="1" l="1"/>
  <c r="H33" i="1" l="1"/>
  <c r="H30" i="1"/>
  <c r="H32" i="1"/>
  <c r="H31" i="1"/>
  <c r="H55" i="1" l="1"/>
  <c r="H54" i="1"/>
  <c r="H53" i="1"/>
  <c r="H52" i="1"/>
  <c r="H44" i="1"/>
  <c r="E44" i="1" l="1"/>
  <c r="E52" i="1" l="1"/>
  <c r="I47" i="1"/>
  <c r="I53" i="1" l="1"/>
  <c r="H48" i="1" l="1"/>
  <c r="H47" i="1"/>
  <c r="H50" i="1"/>
  <c r="H46" i="1"/>
  <c r="H49" i="1"/>
  <c r="H45" i="1"/>
</calcChain>
</file>

<file path=xl/sharedStrings.xml><?xml version="1.0" encoding="utf-8"?>
<sst xmlns="http://schemas.openxmlformats.org/spreadsheetml/2006/main" count="1995" uniqueCount="365">
  <si>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</si>
  <si>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</si>
  <si>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</si>
  <si>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</si>
  <si>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</si>
  <si>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</si>
  <si>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</si>
  <si>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</si>
  <si>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</si>
  <si>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</si>
  <si>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</si>
  <si>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</si>
  <si>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</si>
  <si>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</si>
  <si>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</si>
  <si>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</si>
  <si>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</si>
  <si>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</si>
  <si>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</si>
  <si>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</si>
  <si>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</si>
  <si>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</si>
  <si>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</si>
  <si>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</si>
  <si>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</si>
  <si>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</si>
  <si>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</si>
  <si>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</si>
  <si>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</si>
  <si>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</si>
  <si>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</si>
  <si>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</si>
  <si>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</si>
  <si>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</si>
  <si>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</si>
  <si>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</si>
  <si>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</si>
  <si>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</si>
  <si>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</si>
  <si>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</si>
  <si>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</si>
  <si>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</si>
  <si>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</si>
  <si>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</si>
  <si>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</si>
  <si>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</si>
  <si>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</si>
  <si>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</si>
  <si>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</si>
  <si>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</si>
  <si>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</si>
  <si>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</si>
  <si>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</si>
  <si>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</si>
  <si>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</si>
  <si>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</si>
  <si>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</si>
  <si>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</si>
  <si>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</si>
  <si>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</si>
  <si>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</si>
  <si>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</si>
  <si>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</si>
  <si>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</si>
  <si>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</si>
  <si>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</si>
  <si>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</si>
  <si>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</si>
  <si>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</si>
  <si>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</si>
  <si>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</si>
  <si>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</si>
  <si>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</si>
  <si>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</si>
  <si>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</si>
  <si>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</si>
  <si>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</si>
  <si>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</si>
  <si>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</si>
  <si>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</si>
  <si>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</si>
  <si>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</si>
  <si>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</si>
  <si>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</si>
  <si>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</si>
  <si>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</si>
  <si>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</si>
  <si>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</si>
  <si>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</si>
  <si>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</si>
  <si>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</si>
  <si>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</si>
  <si>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</si>
  <si>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</si>
  <si>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</si>
  <si>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</si>
  <si>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</si>
  <si>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</si>
  <si>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</si>
  <si>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</si>
  <si>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</si>
  <si>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</si>
  <si>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</si>
  <si>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</si>
  <si>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</si>
  <si>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</si>
  <si>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</si>
  <si>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</si>
  <si>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</si>
  <si>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</si>
  <si>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</si>
  <si>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</si>
  <si>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</si>
  <si>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</si>
  <si>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</si>
  <si>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</si>
  <si>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</si>
  <si>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</si>
  <si>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</si>
  <si>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</si>
  <si>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</si>
  <si>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</si>
  <si>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</si>
  <si>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</si>
  <si>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</si>
  <si>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</si>
  <si>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</si>
  <si>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</si>
  <si>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</si>
  <si>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</si>
  <si>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</si>
  <si>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</si>
  <si>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</si>
  <si>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</si>
  <si>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</si>
  <si>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</si>
  <si>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</si>
  <si>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</si>
  <si>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</si>
  <si>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</si>
  <si>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</si>
  <si>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</si>
  <si>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</si>
  <si>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</si>
  <si>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</si>
  <si>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</si>
  <si>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</si>
  <si>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</si>
  <si>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</si>
  <si>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</si>
  <si>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</si>
  <si>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</si>
  <si>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</si>
  <si>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</si>
  <si>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</si>
  <si>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</si>
  <si>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</si>
  <si>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</si>
  <si>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</si>
  <si>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</si>
  <si>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</si>
  <si>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</si>
  <si>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</si>
  <si>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</si>
  <si>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</si>
  <si>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</si>
  <si>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</si>
  <si>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</si>
  <si>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</si>
  <si>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</si>
  <si>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</si>
  <si>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</si>
  <si>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</si>
  <si>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</si>
  <si>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</si>
  <si>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</si>
  <si>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</si>
  <si>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</si>
  <si>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</si>
  <si>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</si>
  <si>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</si>
  <si>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</si>
  <si>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</si>
  <si>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</si>
  <si>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</si>
  <si>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</si>
  <si>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</si>
  <si>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</si>
  <si>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</si>
  <si>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</si>
  <si>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</si>
  <si>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</si>
  <si>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</si>
  <si>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</si>
  <si>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</si>
  <si>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</si>
  <si>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</si>
  <si>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</si>
  <si>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</si>
  <si>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</si>
  <si>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</si>
  <si>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</si>
  <si>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</si>
  <si>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</si>
  <si>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</si>
  <si>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</si>
  <si>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</si>
  <si>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</si>
  <si>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</si>
  <si>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</si>
  <si>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</si>
  <si>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</si>
  <si>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</si>
  <si>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</si>
  <si>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</si>
  <si>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</si>
  <si>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</si>
  <si>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</si>
  <si>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</si>
  <si>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</si>
  <si>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</si>
  <si>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</si>
  <si>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</si>
  <si>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</si>
  <si>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</si>
  <si>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</si>
  <si>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</si>
  <si>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</si>
  <si>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</si>
  <si>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</si>
  <si>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</si>
  <si>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</si>
  <si>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</si>
  <si>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</si>
  <si>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</si>
  <si>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</si>
  <si>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</si>
  <si>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</si>
  <si>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</si>
  <si>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</si>
  <si>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</si>
  <si>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</si>
  <si>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</si>
  <si>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</si>
  <si>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</si>
  <si>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</si>
  <si>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</si>
  <si>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</si>
  <si>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</si>
  <si>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</si>
  <si>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</si>
  <si>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</si>
  <si>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</si>
  <si>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</si>
  <si>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</si>
  <si>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</si>
  <si>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</si>
  <si>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</si>
  <si>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</si>
  <si>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</si>
  <si>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</si>
  <si>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</si>
  <si>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</si>
  <si>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</si>
  <si>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</si>
  <si>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</si>
  <si>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</si>
  <si>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</si>
  <si>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</si>
  <si>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</si>
  <si>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</si>
  <si>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</si>
  <si>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</si>
  <si>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</si>
  <si>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</si>
  <si>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</si>
  <si>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</si>
  <si>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</si>
  <si>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</si>
  <si>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</si>
  <si>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</si>
  <si>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</si>
  <si>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</si>
  <si>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</si>
  <si>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</si>
  <si>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</si>
  <si>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</si>
  <si>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</si>
  <si>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</si>
  <si>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</si>
  <si>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</si>
  <si>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</si>
  <si>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</si>
  <si>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</si>
  <si>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</si>
  <si>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</si>
  <si>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</si>
  <si>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</si>
  <si>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</si>
  <si>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</si>
  <si>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</si>
  <si>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</si>
  <si>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</si>
  <si>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</si>
  <si>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</si>
  <si>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</si>
  <si>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</si>
  <si>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</si>
  <si>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</si>
  <si>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</si>
  <si>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</si>
  <si>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</si>
  <si>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</si>
  <si>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</si>
  <si>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</si>
  <si>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</si>
  <si>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</si>
  <si>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</si>
  <si>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</si>
  <si>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</si>
  <si>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</si>
  <si>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</si>
  <si>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</si>
  <si>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</si>
  <si>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</si>
  <si>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</si>
  <si>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</si>
  <si>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</si>
  <si>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</si>
  <si>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</si>
  <si>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</si>
  <si>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</si>
  <si>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</si>
  <si>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</si>
  <si>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</si>
  <si>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</si>
  <si>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</si>
  <si>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</si>
  <si>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</si>
  <si>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</si>
  <si>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</si>
  <si>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</si>
  <si>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</si>
  <si>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</si>
  <si>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</si>
  <si>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</si>
  <si>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</si>
  <si>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</si>
  <si>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</si>
  <si>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</si>
  <si>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</si>
  <si>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</si>
  <si>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Кисель фруктово- ягодный</t>
  </si>
  <si>
    <t>Чай с сахаром</t>
  </si>
  <si>
    <t>Борщ со сметаной</t>
  </si>
  <si>
    <t>Салат из помидоров с луком и маслом растительным</t>
  </si>
  <si>
    <t>Белки при расчете соотношения всегда берутся за 1</t>
  </si>
  <si>
    <t>200/20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</si>
  <si>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</si>
  <si>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1 шт</t>
  </si>
  <si>
    <t xml:space="preserve">Запеканка из творога (соус сметанный) </t>
  </si>
  <si>
    <t xml:space="preserve">Курица  тушеная с овощами </t>
  </si>
  <si>
    <t xml:space="preserve">Гречка отварная </t>
  </si>
  <si>
    <t>Кондитерское  изделие (пряник)</t>
  </si>
  <si>
    <t>Кисломолочный продукт ( ряженка))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</si>
</sst>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54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42" fillId="4" borderId="0" xfId="0" applyFont="1" applyFill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169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26" fillId="4" borderId="23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 wrapText="1"/>
    </xf>
    <xf numFmtId="0" fontId="47" fillId="6" borderId="23" xfId="0" applyFont="1" applyFill="1" applyBorder="1" applyAlignment="1">
      <alignment horizontal="center" vertical="center" wrapText="1"/>
    </xf>
    <xf numFmtId="0" fontId="40" fillId="6" borderId="23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/>
    </xf>
    <xf numFmtId="0" fontId="40" fillId="6" borderId="24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7" fillId="4" borderId="32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0" fillId="4" borderId="32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center" wrapText="1"/>
    </xf>
    <xf numFmtId="49" fontId="0" fillId="0" borderId="32" xfId="0" applyNumberFormat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7" fillId="6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 vertical="center"/>
    </xf>
    <xf numFmtId="0" fontId="0" fillId="5" borderId="34" xfId="0" applyFill="1" applyBorder="1" applyAlignment="1">
      <alignment horizontal="center"/>
    </xf>
    <xf numFmtId="0" fontId="16" fillId="4" borderId="34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35" fillId="4" borderId="0" xfId="0" applyFont="1" applyFill="1"/>
    <xf numFmtId="0" fontId="4" fillId="4" borderId="7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/>
    </xf>
    <xf numFmtId="0" fontId="26" fillId="4" borderId="3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2" fontId="40" fillId="0" borderId="18" xfId="0" applyNumberFormat="1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2" fontId="40" fillId="0" borderId="5" xfId="0" applyNumberFormat="1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2" fontId="40" fillId="0" borderId="35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40" fillId="0" borderId="16" xfId="0" applyNumberFormat="1" applyFont="1" applyFill="1" applyBorder="1" applyAlignment="1">
      <alignment horizontal="center" vertical="center"/>
    </xf>
    <xf numFmtId="2" fontId="40" fillId="0" borderId="38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66" fontId="14" fillId="0" borderId="2" xfId="1" applyNumberFormat="1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40" fillId="4" borderId="1" xfId="0" applyFont="1" applyFill="1" applyBorder="1" applyAlignment="1">
      <alignment horizontal="center" vertical="center" wrapText="1"/>
    </xf>
    <xf numFmtId="166" fontId="40" fillId="4" borderId="1" xfId="1" applyNumberFormat="1" applyFont="1" applyFill="1" applyBorder="1" applyAlignment="1">
      <alignment horizontal="center" vertical="center"/>
    </xf>
    <xf numFmtId="0" fontId="40" fillId="4" borderId="23" xfId="0" applyFont="1" applyFill="1" applyBorder="1" applyAlignment="1">
      <alignment horizontal="center" vertical="center" wrapText="1"/>
    </xf>
    <xf numFmtId="165" fontId="40" fillId="4" borderId="1" xfId="1" applyNumberFormat="1" applyFont="1" applyFill="1" applyBorder="1" applyAlignment="1">
      <alignment horizontal="center" vertical="center"/>
    </xf>
    <xf numFmtId="165" fontId="40" fillId="4" borderId="24" xfId="1" applyNumberFormat="1" applyFont="1" applyFill="1" applyBorder="1" applyAlignment="1">
      <alignment horizontal="center" vertic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7"/>
  <sheetViews>
    <sheetView tabSelected="1" zoomScale="90" zoomScaleNormal="90" workbookViewId="0">
      <selection activeCell="T71" sqref="T71"/>
    </sheetView>
  </sheetViews>
  <sheetFormatPr defaultRowHeight="15" x14ac:dyDescent="0.25"/>
  <cols>
    <col min="1" max="2" width="13.5703125" customWidth="1"/>
    <col min="3" max="3" width="52.28515625" style="105" customWidth="1"/>
    <col min="4" max="4" width="11.140625" style="165" customWidth="1"/>
    <col min="5" max="5" width="10.7109375" hidden="1" customWidth="1"/>
    <col min="6" max="6" width="10.7109375" style="75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1" width="12.140625" customWidth="1"/>
    <col min="12" max="12" width="12" customWidth="1"/>
    <col min="13" max="13" width="10.7109375" customWidth="1"/>
    <col min="14" max="14" width="12.140625" customWidth="1"/>
    <col min="15" max="15" width="10.7109375" customWidth="1"/>
    <col min="16" max="16" width="11" customWidth="1"/>
    <col min="17" max="17" width="10.28515625" customWidth="1"/>
    <col min="18" max="18" width="12.5703125" customWidth="1"/>
    <col min="19" max="19" width="13" customWidth="1"/>
    <col min="20" max="20" width="11.140625" customWidth="1"/>
    <col min="21" max="22" width="0" hidden="1" customWidth="1"/>
  </cols>
  <sheetData>
    <row r="1" spans="1:20" ht="19.5" thickBot="1" x14ac:dyDescent="0.35">
      <c r="D1" s="226" t="s">
        <v>108</v>
      </c>
      <c r="E1" s="127"/>
      <c r="F1" s="127"/>
      <c r="G1" s="127"/>
      <c r="H1" s="127"/>
      <c r="I1" s="127"/>
      <c r="J1" s="127"/>
      <c r="M1" s="240"/>
      <c r="N1" s="240"/>
      <c r="O1" s="240"/>
    </row>
    <row r="2" spans="1:20" ht="21" customHeight="1" x14ac:dyDescent="0.3">
      <c r="A2" s="298"/>
      <c r="B2" s="298"/>
      <c r="C2" s="381"/>
      <c r="D2" s="382" t="s">
        <v>70</v>
      </c>
      <c r="E2" s="383"/>
      <c r="F2" s="383"/>
      <c r="G2" s="383"/>
      <c r="H2" s="384"/>
      <c r="I2" s="383"/>
      <c r="J2" s="385"/>
      <c r="K2" s="386"/>
      <c r="L2" s="387"/>
      <c r="M2" s="387"/>
      <c r="N2" s="387"/>
      <c r="O2" s="388"/>
      <c r="P2" s="389"/>
      <c r="Q2" s="390"/>
      <c r="R2" s="391"/>
      <c r="S2" s="391"/>
      <c r="T2" s="392"/>
    </row>
    <row r="3" spans="1:20" ht="27" customHeight="1" x14ac:dyDescent="0.25">
      <c r="A3" s="273" t="s">
        <v>110</v>
      </c>
      <c r="B3" s="258" t="s">
        <v>109</v>
      </c>
      <c r="C3" s="393" t="s">
        <v>18</v>
      </c>
      <c r="D3" s="394" t="s">
        <v>19</v>
      </c>
      <c r="E3" s="7" t="s">
        <v>29</v>
      </c>
      <c r="F3" s="7" t="s">
        <v>20</v>
      </c>
      <c r="G3" s="7" t="s">
        <v>21</v>
      </c>
      <c r="H3" s="7" t="s">
        <v>33</v>
      </c>
      <c r="I3" s="7"/>
      <c r="J3" s="394" t="s">
        <v>19</v>
      </c>
      <c r="K3" s="394" t="s">
        <v>23</v>
      </c>
      <c r="L3" s="7" t="s">
        <v>24</v>
      </c>
      <c r="M3" s="7" t="s">
        <v>22</v>
      </c>
      <c r="N3" s="361" t="s">
        <v>25</v>
      </c>
      <c r="O3" s="183" t="s">
        <v>26</v>
      </c>
      <c r="P3" s="393" t="s">
        <v>23</v>
      </c>
      <c r="Q3" s="395" t="s">
        <v>24</v>
      </c>
      <c r="R3" s="7" t="s">
        <v>22</v>
      </c>
      <c r="S3" s="361" t="s">
        <v>25</v>
      </c>
      <c r="T3" s="241" t="s">
        <v>26</v>
      </c>
    </row>
    <row r="4" spans="1:20" ht="15" customHeight="1" x14ac:dyDescent="0.25">
      <c r="A4" s="259"/>
      <c r="B4" s="263" t="s">
        <v>28</v>
      </c>
      <c r="C4" s="396"/>
      <c r="D4" s="397"/>
      <c r="E4" s="7"/>
      <c r="F4" s="7"/>
      <c r="G4" s="7"/>
      <c r="H4" s="7"/>
      <c r="I4" s="7"/>
      <c r="J4" s="241"/>
      <c r="K4" s="394"/>
      <c r="L4" s="7"/>
      <c r="M4" s="7"/>
      <c r="N4" s="361"/>
      <c r="O4" s="183"/>
      <c r="P4" s="393"/>
      <c r="Q4" s="395"/>
      <c r="R4" s="7"/>
      <c r="S4" s="361"/>
      <c r="T4" s="241"/>
    </row>
    <row r="5" spans="1:20" ht="18.75" customHeight="1" x14ac:dyDescent="0.25">
      <c r="A5" s="260" t="s">
        <v>294</v>
      </c>
      <c r="B5" s="260"/>
      <c r="C5" s="320" t="s">
        <v>360</v>
      </c>
      <c r="D5" s="373" t="s">
        <v>357</v>
      </c>
      <c r="E5" s="321" t="e">
        <f>#REF!</f>
        <v>#REF!</v>
      </c>
      <c r="F5" s="374"/>
      <c r="G5" s="321"/>
      <c r="H5" s="321"/>
      <c r="I5" s="321"/>
      <c r="J5" s="322" t="s">
        <v>357</v>
      </c>
      <c r="K5" s="326">
        <v>17</v>
      </c>
      <c r="L5" s="326">
        <v>12.2</v>
      </c>
      <c r="M5" s="326">
        <v>15.5</v>
      </c>
      <c r="N5" s="326">
        <v>244</v>
      </c>
      <c r="O5" s="326">
        <v>1.34</v>
      </c>
      <c r="P5" s="326">
        <v>17</v>
      </c>
      <c r="Q5" s="326">
        <v>12.2</v>
      </c>
      <c r="R5" s="326">
        <v>15.5</v>
      </c>
      <c r="S5" s="326">
        <v>244</v>
      </c>
      <c r="T5" s="326">
        <f t="shared" ref="T5" si="0">O5</f>
        <v>1.34</v>
      </c>
    </row>
    <row r="6" spans="1:20" ht="15" hidden="1" customHeight="1" x14ac:dyDescent="0.25">
      <c r="A6" s="260" t="s">
        <v>251</v>
      </c>
      <c r="B6" s="260"/>
      <c r="C6" s="268" t="s">
        <v>142</v>
      </c>
      <c r="D6" s="248"/>
      <c r="E6" s="229"/>
      <c r="F6" s="229">
        <v>106.5</v>
      </c>
      <c r="G6" s="229">
        <v>105</v>
      </c>
      <c r="H6" s="229" t="e">
        <f>#REF!*F6/1000</f>
        <v>#REF!</v>
      </c>
      <c r="I6" s="229"/>
      <c r="J6" s="249"/>
      <c r="K6" s="242"/>
      <c r="L6" s="33"/>
      <c r="M6" s="33"/>
      <c r="N6" s="33"/>
      <c r="O6" s="189"/>
      <c r="P6" s="268"/>
      <c r="Q6" s="312"/>
      <c r="R6" s="33"/>
      <c r="S6" s="33"/>
      <c r="T6" s="244"/>
    </row>
    <row r="7" spans="1:20" ht="15" hidden="1" customHeight="1" x14ac:dyDescent="0.25">
      <c r="A7" s="260"/>
      <c r="B7" s="260"/>
      <c r="C7" s="265" t="s">
        <v>199</v>
      </c>
      <c r="D7" s="248"/>
      <c r="E7" s="229"/>
      <c r="F7" s="229">
        <v>3</v>
      </c>
      <c r="G7" s="229">
        <v>3</v>
      </c>
      <c r="H7" s="229" t="e">
        <f>#REF!*F7/1000</f>
        <v>#REF!</v>
      </c>
      <c r="I7" s="229" t="e">
        <f>D5*E5/1000</f>
        <v>#VALUE!</v>
      </c>
      <c r="J7" s="249"/>
      <c r="K7" s="242"/>
      <c r="L7" s="33"/>
      <c r="M7" s="33"/>
      <c r="N7" s="33"/>
      <c r="O7" s="189"/>
      <c r="P7" s="268"/>
      <c r="Q7" s="312"/>
      <c r="R7" s="33"/>
      <c r="S7" s="33"/>
      <c r="T7" s="244"/>
    </row>
    <row r="8" spans="1:20" ht="15" hidden="1" customHeight="1" x14ac:dyDescent="0.25">
      <c r="A8" s="260"/>
      <c r="B8" s="260"/>
      <c r="C8" s="268" t="s">
        <v>71</v>
      </c>
      <c r="D8" s="248"/>
      <c r="E8" s="229"/>
      <c r="F8" s="229">
        <v>10.5</v>
      </c>
      <c r="G8" s="229">
        <v>10.5</v>
      </c>
      <c r="H8" s="229" t="e">
        <f>#REF!*F8/1000</f>
        <v>#REF!</v>
      </c>
      <c r="I8" s="229" t="s">
        <v>42</v>
      </c>
      <c r="J8" s="249"/>
      <c r="K8" s="242"/>
      <c r="L8" s="33"/>
      <c r="M8" s="33"/>
      <c r="N8" s="33"/>
      <c r="O8" s="189"/>
      <c r="P8" s="268"/>
      <c r="Q8" s="312"/>
      <c r="R8" s="33"/>
      <c r="S8" s="33"/>
      <c r="T8" s="244"/>
    </row>
    <row r="9" spans="1:20" ht="15" hidden="1" customHeight="1" x14ac:dyDescent="0.25">
      <c r="A9" s="260"/>
      <c r="B9" s="260"/>
      <c r="C9" s="268" t="s">
        <v>2</v>
      </c>
      <c r="D9" s="248"/>
      <c r="E9" s="229"/>
      <c r="F9" s="229">
        <v>7.2</v>
      </c>
      <c r="G9" s="229">
        <v>7.2</v>
      </c>
      <c r="H9" s="229" t="e">
        <f>#REF!*F9/1000</f>
        <v>#REF!</v>
      </c>
      <c r="I9" s="229"/>
      <c r="J9" s="249"/>
      <c r="K9" s="242"/>
      <c r="L9" s="33"/>
      <c r="M9" s="33"/>
      <c r="N9" s="33"/>
      <c r="O9" s="189"/>
      <c r="P9" s="268"/>
      <c r="Q9" s="312"/>
      <c r="R9" s="33"/>
      <c r="S9" s="33"/>
      <c r="T9" s="244"/>
    </row>
    <row r="10" spans="1:20" ht="15" hidden="1" customHeight="1" x14ac:dyDescent="0.25">
      <c r="A10" s="260"/>
      <c r="B10" s="260"/>
      <c r="C10" s="268" t="s">
        <v>13</v>
      </c>
      <c r="D10" s="248"/>
      <c r="E10" s="229"/>
      <c r="F10" s="229">
        <v>15</v>
      </c>
      <c r="G10" s="229">
        <v>15</v>
      </c>
      <c r="H10" s="229" t="e">
        <f>#REF!*F10/1000</f>
        <v>#REF!</v>
      </c>
      <c r="I10" s="229"/>
      <c r="J10" s="249"/>
      <c r="K10" s="242"/>
      <c r="L10" s="33"/>
      <c r="M10" s="33"/>
      <c r="N10" s="33"/>
      <c r="O10" s="189"/>
      <c r="P10" s="268"/>
      <c r="Q10" s="312"/>
      <c r="R10" s="33"/>
      <c r="S10" s="33"/>
      <c r="T10" s="244"/>
    </row>
    <row r="11" spans="1:20" ht="15" hidden="1" customHeight="1" x14ac:dyDescent="0.25">
      <c r="A11" s="260"/>
      <c r="B11" s="260"/>
      <c r="C11" s="268" t="s">
        <v>210</v>
      </c>
      <c r="D11" s="248"/>
      <c r="E11" s="229"/>
      <c r="F11" s="229">
        <v>30</v>
      </c>
      <c r="G11" s="229">
        <v>30</v>
      </c>
      <c r="H11" s="229" t="e">
        <f>#REF!*F11/1000</f>
        <v>#REF!</v>
      </c>
      <c r="I11" s="229"/>
      <c r="J11" s="249"/>
      <c r="K11" s="242"/>
      <c r="L11" s="123"/>
      <c r="M11" s="124"/>
      <c r="N11" s="124"/>
      <c r="O11" s="189"/>
      <c r="P11" s="268"/>
      <c r="Q11" s="312"/>
      <c r="R11" s="33"/>
      <c r="S11" s="33"/>
      <c r="T11" s="244"/>
    </row>
    <row r="12" spans="1:20" ht="15" hidden="1" customHeight="1" x14ac:dyDescent="0.25">
      <c r="A12" s="260"/>
      <c r="B12" s="260"/>
      <c r="C12" s="268" t="s">
        <v>46</v>
      </c>
      <c r="D12" s="248"/>
      <c r="E12" s="229"/>
      <c r="F12" s="229">
        <v>30</v>
      </c>
      <c r="G12" s="229">
        <v>30</v>
      </c>
      <c r="H12" s="229" t="e">
        <f>F12*#REF!/1000</f>
        <v>#REF!</v>
      </c>
      <c r="I12" s="229"/>
      <c r="J12" s="249"/>
      <c r="K12" s="242"/>
      <c r="L12" s="123"/>
      <c r="M12" s="124"/>
      <c r="N12" s="124"/>
      <c r="O12" s="306"/>
      <c r="P12" s="268"/>
      <c r="Q12" s="312"/>
      <c r="R12" s="33"/>
      <c r="S12" s="33"/>
      <c r="T12" s="244"/>
    </row>
    <row r="13" spans="1:20" ht="15" hidden="1" customHeight="1" x14ac:dyDescent="0.25">
      <c r="A13" s="260" t="s">
        <v>204</v>
      </c>
      <c r="B13" s="260"/>
      <c r="C13" s="269" t="s">
        <v>214</v>
      </c>
      <c r="D13" s="248">
        <v>22.5</v>
      </c>
      <c r="E13" s="229"/>
      <c r="F13" s="229"/>
      <c r="G13" s="229"/>
      <c r="H13" s="229"/>
      <c r="I13" s="229"/>
      <c r="J13" s="249"/>
      <c r="K13" s="242"/>
      <c r="L13" s="33"/>
      <c r="M13" s="33"/>
      <c r="N13" s="33"/>
      <c r="O13" s="124"/>
      <c r="P13" s="268"/>
      <c r="Q13" s="312"/>
      <c r="R13" s="33"/>
      <c r="S13" s="33"/>
      <c r="T13" s="243"/>
    </row>
    <row r="14" spans="1:20" ht="15" hidden="1" customHeight="1" x14ac:dyDescent="0.25">
      <c r="A14" s="260"/>
      <c r="B14" s="260"/>
      <c r="C14" s="265" t="s">
        <v>211</v>
      </c>
      <c r="D14" s="248"/>
      <c r="E14" s="229"/>
      <c r="F14" s="229">
        <v>15</v>
      </c>
      <c r="G14" s="229">
        <v>15</v>
      </c>
      <c r="H14" s="229"/>
      <c r="I14" s="229"/>
      <c r="J14" s="249"/>
      <c r="K14" s="242"/>
      <c r="L14" s="33"/>
      <c r="M14" s="33"/>
      <c r="N14" s="33"/>
      <c r="O14" s="189"/>
      <c r="P14" s="268"/>
      <c r="Q14" s="312"/>
      <c r="R14" s="33"/>
      <c r="S14" s="33"/>
      <c r="T14" s="244"/>
    </row>
    <row r="15" spans="1:20" ht="15" hidden="1" customHeight="1" x14ac:dyDescent="0.25">
      <c r="A15" s="260"/>
      <c r="B15" s="260"/>
      <c r="C15" s="265" t="s">
        <v>199</v>
      </c>
      <c r="D15" s="248"/>
      <c r="E15" s="229"/>
      <c r="F15" s="229">
        <v>1.35</v>
      </c>
      <c r="G15" s="229">
        <v>1.35</v>
      </c>
      <c r="H15" s="229"/>
      <c r="I15" s="229"/>
      <c r="J15" s="249"/>
      <c r="K15" s="242"/>
      <c r="L15" s="33"/>
      <c r="M15" s="33"/>
      <c r="N15" s="33"/>
      <c r="O15" s="189"/>
      <c r="P15" s="268"/>
      <c r="Q15" s="312"/>
      <c r="R15" s="33"/>
      <c r="S15" s="33"/>
      <c r="T15" s="244"/>
    </row>
    <row r="16" spans="1:20" ht="15" hidden="1" customHeight="1" x14ac:dyDescent="0.25">
      <c r="A16" s="260"/>
      <c r="B16" s="260"/>
      <c r="C16" s="268" t="s">
        <v>143</v>
      </c>
      <c r="D16" s="248"/>
      <c r="E16" s="229"/>
      <c r="F16" s="229">
        <v>1.35</v>
      </c>
      <c r="G16" s="229">
        <v>1.35</v>
      </c>
      <c r="H16" s="229"/>
      <c r="I16" s="229"/>
      <c r="J16" s="249"/>
      <c r="K16" s="242"/>
      <c r="L16" s="33"/>
      <c r="M16" s="33"/>
      <c r="N16" s="33"/>
      <c r="O16" s="189"/>
      <c r="P16" s="268"/>
      <c r="Q16" s="312"/>
      <c r="R16" s="33"/>
      <c r="S16" s="33"/>
      <c r="T16" s="244"/>
    </row>
    <row r="17" spans="1:22" ht="15" hidden="1" customHeight="1" x14ac:dyDescent="0.25">
      <c r="A17" s="260"/>
      <c r="B17" s="260"/>
      <c r="C17" s="268" t="s">
        <v>1</v>
      </c>
      <c r="D17" s="248"/>
      <c r="E17" s="229"/>
      <c r="F17" s="229">
        <v>15</v>
      </c>
      <c r="G17" s="229">
        <v>15</v>
      </c>
      <c r="H17" s="229"/>
      <c r="I17" s="229"/>
      <c r="J17" s="249"/>
      <c r="K17" s="242"/>
      <c r="L17" s="33"/>
      <c r="M17" s="33"/>
      <c r="N17" s="33"/>
      <c r="O17" s="189"/>
      <c r="P17" s="268"/>
      <c r="Q17" s="312"/>
      <c r="R17" s="33"/>
      <c r="S17" s="33"/>
      <c r="T17" s="244"/>
    </row>
    <row r="18" spans="1:22" ht="15" hidden="1" customHeight="1" x14ac:dyDescent="0.25">
      <c r="A18" s="260"/>
      <c r="B18" s="260"/>
      <c r="C18" s="268" t="s">
        <v>60</v>
      </c>
      <c r="D18" s="248"/>
      <c r="E18" s="229"/>
      <c r="F18" s="229">
        <v>7.4999999999999997E-2</v>
      </c>
      <c r="G18" s="229">
        <v>7.4999999999999997E-2</v>
      </c>
      <c r="H18" s="229"/>
      <c r="I18" s="229"/>
      <c r="J18" s="249"/>
      <c r="K18" s="242"/>
      <c r="L18" s="33"/>
      <c r="M18" s="33"/>
      <c r="N18" s="33"/>
      <c r="O18" s="189"/>
      <c r="P18" s="268"/>
      <c r="Q18" s="312"/>
      <c r="R18" s="33"/>
      <c r="S18" s="33"/>
      <c r="T18" s="244"/>
    </row>
    <row r="19" spans="1:22" ht="15" hidden="1" customHeight="1" x14ac:dyDescent="0.25">
      <c r="A19" s="260"/>
      <c r="B19" s="260"/>
      <c r="C19" s="268" t="s">
        <v>40</v>
      </c>
      <c r="D19" s="248"/>
      <c r="E19" s="229"/>
      <c r="F19" s="229">
        <v>2.4</v>
      </c>
      <c r="G19" s="229">
        <v>2.4</v>
      </c>
      <c r="H19" s="229"/>
      <c r="I19" s="229"/>
      <c r="J19" s="249"/>
      <c r="K19" s="242"/>
      <c r="L19" s="33"/>
      <c r="M19" s="33"/>
      <c r="N19" s="33"/>
      <c r="O19" s="189"/>
      <c r="P19" s="268"/>
      <c r="Q19" s="312"/>
      <c r="R19" s="33"/>
      <c r="S19" s="33"/>
      <c r="T19" s="244"/>
    </row>
    <row r="20" spans="1:22" ht="15" customHeight="1" x14ac:dyDescent="0.25">
      <c r="A20" s="260" t="s">
        <v>252</v>
      </c>
      <c r="B20" s="260"/>
      <c r="C20" s="320" t="s">
        <v>353</v>
      </c>
      <c r="D20" s="252">
        <v>200</v>
      </c>
      <c r="E20" s="235">
        <f>E14</f>
        <v>0</v>
      </c>
      <c r="F20" s="235"/>
      <c r="G20" s="235"/>
      <c r="H20" s="235" t="e">
        <f>F20*#REF!/1000</f>
        <v>#REF!</v>
      </c>
      <c r="I20" s="235"/>
      <c r="J20" s="255">
        <v>200</v>
      </c>
      <c r="K20" s="323">
        <v>0.2</v>
      </c>
      <c r="L20" s="324">
        <v>0</v>
      </c>
      <c r="M20" s="324">
        <v>15</v>
      </c>
      <c r="N20" s="324">
        <v>58</v>
      </c>
      <c r="O20" s="325">
        <v>0</v>
      </c>
      <c r="P20" s="326">
        <f>K20</f>
        <v>0.2</v>
      </c>
      <c r="Q20" s="327">
        <f t="shared" ref="Q20" si="1">L20</f>
        <v>0</v>
      </c>
      <c r="R20" s="324">
        <f t="shared" ref="R20" si="2">M20</f>
        <v>15</v>
      </c>
      <c r="S20" s="324">
        <f t="shared" ref="S20" si="3">N20</f>
        <v>58</v>
      </c>
      <c r="T20" s="329">
        <f t="shared" ref="T20" si="4">O20</f>
        <v>0</v>
      </c>
    </row>
    <row r="21" spans="1:22" ht="15" hidden="1" customHeight="1" x14ac:dyDescent="0.25">
      <c r="A21" s="260" t="s">
        <v>253</v>
      </c>
      <c r="B21" s="260"/>
      <c r="C21" s="265"/>
      <c r="D21" s="250"/>
      <c r="E21" s="229"/>
      <c r="F21" s="229"/>
      <c r="G21" s="229"/>
      <c r="H21" s="229" t="e">
        <f>#REF!*F21/1000</f>
        <v>#REF!</v>
      </c>
      <c r="I21" s="229"/>
      <c r="J21" s="249"/>
      <c r="K21" s="242"/>
      <c r="L21" s="33"/>
      <c r="M21" s="33"/>
      <c r="N21" s="33"/>
      <c r="O21" s="189"/>
      <c r="P21" s="268"/>
      <c r="Q21" s="312"/>
      <c r="R21" s="33"/>
      <c r="S21" s="33"/>
      <c r="T21" s="244"/>
    </row>
    <row r="22" spans="1:22" ht="15" hidden="1" customHeight="1" x14ac:dyDescent="0.25">
      <c r="A22" s="260" t="s">
        <v>188</v>
      </c>
      <c r="B22" s="260"/>
      <c r="C22" s="264" t="s">
        <v>189</v>
      </c>
      <c r="D22" s="250">
        <v>40</v>
      </c>
      <c r="E22" s="229"/>
      <c r="F22" s="229"/>
      <c r="G22" s="229"/>
      <c r="H22" s="230"/>
      <c r="I22" s="229"/>
      <c r="J22" s="249"/>
      <c r="K22" s="242">
        <v>1.6</v>
      </c>
      <c r="L22" s="33">
        <v>17.12</v>
      </c>
      <c r="M22" s="33">
        <v>10.52</v>
      </c>
      <c r="N22" s="33">
        <v>202.52</v>
      </c>
      <c r="O22" s="123">
        <v>0</v>
      </c>
      <c r="P22" s="268">
        <v>1.6</v>
      </c>
      <c r="Q22" s="312">
        <v>17.12</v>
      </c>
      <c r="R22" s="33">
        <v>10.52</v>
      </c>
      <c r="S22" s="33">
        <v>202.52</v>
      </c>
      <c r="T22" s="243">
        <v>0</v>
      </c>
    </row>
    <row r="23" spans="1:22" ht="15" hidden="1" customHeight="1" x14ac:dyDescent="0.25">
      <c r="A23" s="260" t="s">
        <v>190</v>
      </c>
      <c r="B23" s="260"/>
      <c r="C23" s="265" t="s">
        <v>199</v>
      </c>
      <c r="D23" s="250"/>
      <c r="E23" s="229"/>
      <c r="F23" s="227">
        <v>20</v>
      </c>
      <c r="G23" s="229">
        <v>20</v>
      </c>
      <c r="H23" s="230" t="e">
        <f>F23*#REF!/1000</f>
        <v>#REF!</v>
      </c>
      <c r="I23" s="229"/>
      <c r="J23" s="249"/>
      <c r="K23" s="245"/>
      <c r="L23" s="46"/>
      <c r="M23" s="46"/>
      <c r="N23" s="46"/>
      <c r="O23" s="185"/>
      <c r="P23" s="315"/>
      <c r="Q23" s="239"/>
      <c r="R23" s="46"/>
      <c r="S23" s="46"/>
      <c r="T23" s="246"/>
    </row>
    <row r="24" spans="1:22" ht="15" customHeight="1" x14ac:dyDescent="0.25">
      <c r="A24" s="260" t="s">
        <v>135</v>
      </c>
      <c r="B24" s="260"/>
      <c r="C24" s="264" t="s">
        <v>5</v>
      </c>
      <c r="D24" s="250">
        <v>30</v>
      </c>
      <c r="E24" s="229"/>
      <c r="F24" s="227">
        <v>20</v>
      </c>
      <c r="G24" s="229">
        <v>20</v>
      </c>
      <c r="H24" s="230" t="e">
        <f>F24*#REF!/1000</f>
        <v>#REF!</v>
      </c>
      <c r="I24" s="229"/>
      <c r="J24" s="249">
        <v>40</v>
      </c>
      <c r="K24" s="245">
        <v>2</v>
      </c>
      <c r="L24" s="46">
        <v>0.35</v>
      </c>
      <c r="M24" s="46">
        <v>0.33</v>
      </c>
      <c r="N24" s="46">
        <v>48.75</v>
      </c>
      <c r="O24" s="185"/>
      <c r="P24" s="268">
        <f>K24*1.5</f>
        <v>3</v>
      </c>
      <c r="Q24" s="312">
        <f t="shared" ref="Q24" si="5">L24*1.5</f>
        <v>0.52499999999999991</v>
      </c>
      <c r="R24" s="33">
        <f t="shared" ref="R24" si="6">M24*1.5</f>
        <v>0.495</v>
      </c>
      <c r="S24" s="33">
        <f t="shared" ref="S24" si="7">N24*1.5</f>
        <v>73.125</v>
      </c>
      <c r="T24" s="243">
        <f t="shared" ref="T24" si="8">O24*1.5</f>
        <v>0</v>
      </c>
    </row>
    <row r="25" spans="1:22" ht="15" customHeight="1" x14ac:dyDescent="0.25">
      <c r="A25" s="260" t="s">
        <v>187</v>
      </c>
      <c r="B25" s="260"/>
      <c r="C25" s="264" t="s">
        <v>103</v>
      </c>
      <c r="D25" s="250">
        <v>40</v>
      </c>
      <c r="E25" s="229"/>
      <c r="F25" s="227">
        <v>40</v>
      </c>
      <c r="G25" s="229">
        <v>40</v>
      </c>
      <c r="H25" s="230" t="e">
        <f>F25*#REF!/1000</f>
        <v>#REF!</v>
      </c>
      <c r="I25" s="229"/>
      <c r="J25" s="249">
        <v>40</v>
      </c>
      <c r="K25" s="242">
        <v>15.2</v>
      </c>
      <c r="L25" s="46">
        <v>14.6</v>
      </c>
      <c r="M25" s="46">
        <v>14</v>
      </c>
      <c r="N25" s="46">
        <v>62.8</v>
      </c>
      <c r="O25" s="185">
        <v>0.27</v>
      </c>
      <c r="P25" s="315">
        <f>K25</f>
        <v>15.2</v>
      </c>
      <c r="Q25" s="315">
        <f t="shared" ref="Q25:T25" si="9">L25</f>
        <v>14.6</v>
      </c>
      <c r="R25" s="315">
        <f t="shared" si="9"/>
        <v>14</v>
      </c>
      <c r="S25" s="315">
        <f t="shared" si="9"/>
        <v>62.8</v>
      </c>
      <c r="T25" s="315">
        <f t="shared" si="9"/>
        <v>0.27</v>
      </c>
    </row>
    <row r="26" spans="1:22" ht="15" customHeight="1" thickBot="1" x14ac:dyDescent="0.3">
      <c r="A26" s="275" t="s">
        <v>280</v>
      </c>
      <c r="B26" s="275"/>
      <c r="C26" s="272" t="s">
        <v>281</v>
      </c>
      <c r="D26" s="256" t="s">
        <v>359</v>
      </c>
      <c r="E26" s="236" t="s">
        <v>282</v>
      </c>
      <c r="F26" s="236" t="s">
        <v>282</v>
      </c>
      <c r="G26" s="236" t="s">
        <v>282</v>
      </c>
      <c r="H26" s="236" t="s">
        <v>282</v>
      </c>
      <c r="I26" s="236" t="s">
        <v>282</v>
      </c>
      <c r="J26" s="276" t="s">
        <v>359</v>
      </c>
      <c r="K26" s="277">
        <v>0.4</v>
      </c>
      <c r="L26" s="278">
        <v>0.4</v>
      </c>
      <c r="M26" s="278">
        <v>9.8000000000000007</v>
      </c>
      <c r="N26" s="278">
        <v>44</v>
      </c>
      <c r="O26" s="290">
        <v>22</v>
      </c>
      <c r="P26" s="316">
        <v>0.4</v>
      </c>
      <c r="Q26" s="313">
        <v>0.4</v>
      </c>
      <c r="R26" s="304">
        <v>9.8000000000000007</v>
      </c>
      <c r="S26" s="304">
        <v>44</v>
      </c>
      <c r="T26" s="305">
        <v>22</v>
      </c>
      <c r="V26" s="311"/>
    </row>
    <row r="27" spans="1:22" ht="15" customHeight="1" thickBot="1" x14ac:dyDescent="0.3">
      <c r="A27" s="292"/>
      <c r="B27" s="302"/>
      <c r="C27" s="282" t="s">
        <v>107</v>
      </c>
      <c r="D27" s="283"/>
      <c r="E27" s="284"/>
      <c r="F27" s="285"/>
      <c r="G27" s="284"/>
      <c r="H27" s="286" t="e">
        <f>F27*#REF!/1000</f>
        <v>#REF!</v>
      </c>
      <c r="I27" s="284"/>
      <c r="J27" s="287"/>
      <c r="K27" s="319">
        <f>K5+K20+K24+K25+K26</f>
        <v>34.799999999999997</v>
      </c>
      <c r="L27" s="319">
        <f t="shared" ref="L27:S27" si="10">L5+L20+L24+L25+L26</f>
        <v>27.549999999999997</v>
      </c>
      <c r="M27" s="319">
        <f t="shared" si="10"/>
        <v>54.629999999999995</v>
      </c>
      <c r="N27" s="319">
        <f t="shared" si="10"/>
        <v>457.55</v>
      </c>
      <c r="O27" s="319">
        <f t="shared" si="10"/>
        <v>23.61</v>
      </c>
      <c r="P27" s="319">
        <f t="shared" si="10"/>
        <v>35.799999999999997</v>
      </c>
      <c r="Q27" s="319">
        <f t="shared" si="10"/>
        <v>27.724999999999998</v>
      </c>
      <c r="R27" s="319">
        <f t="shared" si="10"/>
        <v>54.795000000000002</v>
      </c>
      <c r="S27" s="319">
        <f t="shared" si="10"/>
        <v>481.92500000000001</v>
      </c>
      <c r="T27" s="328">
        <f>SUM(T5:T26)</f>
        <v>23.61</v>
      </c>
    </row>
    <row r="28" spans="1:22" ht="15" customHeight="1" x14ac:dyDescent="0.25">
      <c r="A28" s="291"/>
      <c r="B28" s="301" t="s">
        <v>27</v>
      </c>
      <c r="C28" s="267"/>
      <c r="D28" s="253"/>
      <c r="E28" s="279"/>
      <c r="F28" s="232"/>
      <c r="G28" s="279"/>
      <c r="H28" s="280"/>
      <c r="I28" s="279"/>
      <c r="J28" s="281"/>
      <c r="K28" s="341"/>
      <c r="L28" s="342"/>
      <c r="M28" s="342"/>
      <c r="N28" s="342"/>
      <c r="O28" s="343"/>
      <c r="P28" s="344"/>
      <c r="Q28" s="345"/>
      <c r="R28" s="346"/>
      <c r="S28" s="346"/>
      <c r="T28" s="347"/>
    </row>
    <row r="29" spans="1:22" ht="15" customHeight="1" x14ac:dyDescent="0.25">
      <c r="A29" s="260" t="s">
        <v>195</v>
      </c>
      <c r="B29" s="260"/>
      <c r="C29" s="264" t="s">
        <v>355</v>
      </c>
      <c r="D29" s="250">
        <v>80</v>
      </c>
      <c r="E29" s="229"/>
      <c r="F29" s="227"/>
      <c r="G29" s="229"/>
      <c r="H29" s="230" t="e">
        <f>F29*#REF!/1000</f>
        <v>#REF!</v>
      </c>
      <c r="I29" s="229"/>
      <c r="J29" s="249">
        <v>100</v>
      </c>
      <c r="K29" s="330">
        <v>0.48</v>
      </c>
      <c r="L29" s="331">
        <v>0.12</v>
      </c>
      <c r="M29" s="331">
        <v>1.56</v>
      </c>
      <c r="N29" s="331">
        <v>8.4</v>
      </c>
      <c r="O29" s="332">
        <v>2.94</v>
      </c>
      <c r="P29" s="335">
        <f>K29*1.5</f>
        <v>0.72</v>
      </c>
      <c r="Q29" s="336">
        <f t="shared" ref="Q29" si="11">L29*1.5</f>
        <v>0.18</v>
      </c>
      <c r="R29" s="331">
        <f t="shared" ref="R29" si="12">M29*1.5</f>
        <v>2.34</v>
      </c>
      <c r="S29" s="331">
        <f t="shared" ref="S29" si="13">N29*1.5</f>
        <v>12.600000000000001</v>
      </c>
      <c r="T29" s="337">
        <f t="shared" ref="T29" si="14">O29*1.5</f>
        <v>4.41</v>
      </c>
    </row>
    <row r="30" spans="1:22" ht="15" hidden="1" customHeight="1" x14ac:dyDescent="0.25">
      <c r="A30" s="261"/>
      <c r="B30" s="259"/>
      <c r="C30" s="265" t="s">
        <v>54</v>
      </c>
      <c r="D30" s="248"/>
      <c r="E30" s="229"/>
      <c r="F30" s="229">
        <v>37.08</v>
      </c>
      <c r="G30" s="229">
        <v>36</v>
      </c>
      <c r="H30" s="229" t="e">
        <f>F30*#REF!/1000</f>
        <v>#REF!</v>
      </c>
      <c r="I30" s="229">
        <f>E29*D29/1000</f>
        <v>0</v>
      </c>
      <c r="J30" s="249"/>
      <c r="K30" s="330"/>
      <c r="L30" s="331"/>
      <c r="M30" s="331"/>
      <c r="N30" s="331"/>
      <c r="O30" s="332"/>
      <c r="P30" s="335"/>
      <c r="Q30" s="336"/>
      <c r="R30" s="331"/>
      <c r="S30" s="331"/>
      <c r="T30" s="337"/>
    </row>
    <row r="31" spans="1:22" ht="15" hidden="1" customHeight="1" x14ac:dyDescent="0.25">
      <c r="A31" s="262" t="s">
        <v>84</v>
      </c>
      <c r="B31" s="259"/>
      <c r="C31" s="265" t="s">
        <v>10</v>
      </c>
      <c r="D31" s="248"/>
      <c r="E31" s="229"/>
      <c r="F31" s="229">
        <v>14</v>
      </c>
      <c r="G31" s="229">
        <v>12</v>
      </c>
      <c r="H31" s="229" t="e">
        <f>F31*#REF!/1000</f>
        <v>#REF!</v>
      </c>
      <c r="I31" s="229" t="s">
        <v>42</v>
      </c>
      <c r="J31" s="249"/>
      <c r="K31" s="330"/>
      <c r="L31" s="331"/>
      <c r="M31" s="331"/>
      <c r="N31" s="331"/>
      <c r="O31" s="332"/>
      <c r="P31" s="335"/>
      <c r="Q31" s="336"/>
      <c r="R31" s="331"/>
      <c r="S31" s="331"/>
      <c r="T31" s="337"/>
    </row>
    <row r="32" spans="1:22" ht="15" hidden="1" customHeight="1" x14ac:dyDescent="0.25">
      <c r="A32" s="259"/>
      <c r="B32" s="262"/>
      <c r="C32" s="265" t="s">
        <v>49</v>
      </c>
      <c r="D32" s="248"/>
      <c r="E32" s="229"/>
      <c r="F32" s="229">
        <v>12</v>
      </c>
      <c r="G32" s="229">
        <v>12</v>
      </c>
      <c r="H32" s="229" t="e">
        <f>F32*#REF!/1000</f>
        <v>#REF!</v>
      </c>
      <c r="I32" s="229"/>
      <c r="J32" s="249"/>
      <c r="K32" s="330"/>
      <c r="L32" s="331"/>
      <c r="M32" s="331"/>
      <c r="N32" s="331"/>
      <c r="O32" s="332"/>
      <c r="P32" s="335"/>
      <c r="Q32" s="336"/>
      <c r="R32" s="331"/>
      <c r="S32" s="331"/>
      <c r="T32" s="337"/>
    </row>
    <row r="33" spans="1:20" ht="15" customHeight="1" x14ac:dyDescent="0.25">
      <c r="A33" s="260" t="s">
        <v>148</v>
      </c>
      <c r="B33" s="260"/>
      <c r="C33" s="264" t="s">
        <v>354</v>
      </c>
      <c r="D33" s="248">
        <v>250</v>
      </c>
      <c r="E33" s="229">
        <f>E29</f>
        <v>0</v>
      </c>
      <c r="F33" s="227"/>
      <c r="G33" s="229"/>
      <c r="H33" s="229" t="e">
        <f>F33*#REF!/1000</f>
        <v>#REF!</v>
      </c>
      <c r="I33" s="229"/>
      <c r="J33" s="249">
        <v>250</v>
      </c>
      <c r="K33" s="330">
        <v>1.6</v>
      </c>
      <c r="L33" s="331">
        <v>3.4</v>
      </c>
      <c r="M33" s="331">
        <v>8.6</v>
      </c>
      <c r="N33" s="331">
        <v>172</v>
      </c>
      <c r="O33" s="332">
        <v>14.8</v>
      </c>
      <c r="P33" s="335">
        <f>K33*1.5</f>
        <v>2.4000000000000004</v>
      </c>
      <c r="Q33" s="336">
        <f t="shared" ref="Q33" si="15">L33*1.5</f>
        <v>5.0999999999999996</v>
      </c>
      <c r="R33" s="331">
        <f t="shared" ref="R33" si="16">M33*1.5</f>
        <v>12.899999999999999</v>
      </c>
      <c r="S33" s="331">
        <v>268</v>
      </c>
      <c r="T33" s="337">
        <f t="shared" ref="T33" si="17">O33*1.5</f>
        <v>22.200000000000003</v>
      </c>
    </row>
    <row r="34" spans="1:20" ht="15" hidden="1" customHeight="1" x14ac:dyDescent="0.25">
      <c r="A34" s="260" t="s">
        <v>149</v>
      </c>
      <c r="B34" s="260"/>
      <c r="C34" s="270" t="s">
        <v>34</v>
      </c>
      <c r="D34" s="254"/>
      <c r="E34" s="229"/>
      <c r="F34" s="228">
        <v>40</v>
      </c>
      <c r="G34" s="234">
        <v>32</v>
      </c>
      <c r="H34" s="233" t="e">
        <f>F34*#REF!/1000</f>
        <v>#REF!</v>
      </c>
      <c r="I34" s="229"/>
      <c r="J34" s="249"/>
      <c r="K34" s="330"/>
      <c r="L34" s="331"/>
      <c r="M34" s="331"/>
      <c r="N34" s="331"/>
      <c r="O34" s="332"/>
      <c r="P34" s="335"/>
      <c r="Q34" s="336"/>
      <c r="R34" s="331"/>
      <c r="S34" s="331"/>
      <c r="T34" s="337"/>
    </row>
    <row r="35" spans="1:20" ht="15" hidden="1" customHeight="1" x14ac:dyDescent="0.25">
      <c r="A35" s="260"/>
      <c r="B35" s="260"/>
      <c r="C35" s="265" t="s">
        <v>59</v>
      </c>
      <c r="D35" s="248"/>
      <c r="E35" s="229"/>
      <c r="F35" s="227">
        <v>30</v>
      </c>
      <c r="G35" s="229">
        <v>24</v>
      </c>
      <c r="H35" s="233" t="e">
        <f>F35*#REF!/1000</f>
        <v>#REF!</v>
      </c>
      <c r="I35" s="229"/>
      <c r="J35" s="249"/>
      <c r="K35" s="330"/>
      <c r="L35" s="331"/>
      <c r="M35" s="331"/>
      <c r="N35" s="331"/>
      <c r="O35" s="332"/>
      <c r="P35" s="335"/>
      <c r="Q35" s="336"/>
      <c r="R35" s="331"/>
      <c r="S35" s="331"/>
      <c r="T35" s="337"/>
    </row>
    <row r="36" spans="1:20" ht="15" hidden="1" customHeight="1" x14ac:dyDescent="0.25">
      <c r="A36" s="260"/>
      <c r="B36" s="260"/>
      <c r="C36" s="265" t="s">
        <v>46</v>
      </c>
      <c r="D36" s="248"/>
      <c r="E36" s="229"/>
      <c r="F36" s="227">
        <v>10</v>
      </c>
      <c r="G36" s="229">
        <v>8</v>
      </c>
      <c r="H36" s="233" t="e">
        <f>F36*#REF!/1000</f>
        <v>#REF!</v>
      </c>
      <c r="I36" s="229"/>
      <c r="J36" s="249"/>
      <c r="K36" s="330"/>
      <c r="L36" s="331"/>
      <c r="M36" s="331"/>
      <c r="N36" s="331"/>
      <c r="O36" s="332"/>
      <c r="P36" s="335"/>
      <c r="Q36" s="336"/>
      <c r="R36" s="331"/>
      <c r="S36" s="331"/>
      <c r="T36" s="337"/>
    </row>
    <row r="37" spans="1:20" ht="15" hidden="1" customHeight="1" x14ac:dyDescent="0.25">
      <c r="A37" s="260"/>
      <c r="B37" s="260"/>
      <c r="C37" s="265" t="s">
        <v>57</v>
      </c>
      <c r="D37" s="248"/>
      <c r="E37" s="229"/>
      <c r="F37" s="227">
        <v>10</v>
      </c>
      <c r="G37" s="229">
        <v>8</v>
      </c>
      <c r="H37" s="233" t="e">
        <f>F37*#REF!/1000</f>
        <v>#REF!</v>
      </c>
      <c r="I37" s="229">
        <f>D33*E33/1000</f>
        <v>0</v>
      </c>
      <c r="J37" s="249"/>
      <c r="K37" s="330"/>
      <c r="L37" s="331"/>
      <c r="M37" s="331"/>
      <c r="N37" s="331"/>
      <c r="O37" s="332"/>
      <c r="P37" s="335"/>
      <c r="Q37" s="336"/>
      <c r="R37" s="331"/>
      <c r="S37" s="331"/>
      <c r="T37" s="337"/>
    </row>
    <row r="38" spans="1:20" ht="15" hidden="1" customHeight="1" x14ac:dyDescent="0.25">
      <c r="A38" s="260"/>
      <c r="B38" s="260"/>
      <c r="C38" s="265" t="s">
        <v>17</v>
      </c>
      <c r="D38" s="248"/>
      <c r="E38" s="229"/>
      <c r="F38" s="227">
        <v>6</v>
      </c>
      <c r="G38" s="229">
        <v>6</v>
      </c>
      <c r="H38" s="233" t="e">
        <f>F38*#REF!/1000</f>
        <v>#REF!</v>
      </c>
      <c r="I38" s="229" t="s">
        <v>41</v>
      </c>
      <c r="J38" s="249"/>
      <c r="K38" s="364"/>
      <c r="L38" s="365"/>
      <c r="M38" s="365"/>
      <c r="N38" s="365"/>
      <c r="O38" s="366"/>
      <c r="P38" s="367"/>
      <c r="Q38" s="368"/>
      <c r="R38" s="365"/>
      <c r="S38" s="365"/>
      <c r="T38" s="369"/>
    </row>
    <row r="39" spans="1:20" ht="15" hidden="1" customHeight="1" x14ac:dyDescent="0.25">
      <c r="A39" s="260"/>
      <c r="B39" s="260"/>
      <c r="C39" s="265" t="s">
        <v>199</v>
      </c>
      <c r="D39" s="248"/>
      <c r="E39" s="229"/>
      <c r="F39" s="227">
        <v>4</v>
      </c>
      <c r="G39" s="229">
        <v>4</v>
      </c>
      <c r="H39" s="233" t="e">
        <f>F39*#REF!/1000</f>
        <v>#REF!</v>
      </c>
      <c r="I39" s="229"/>
      <c r="J39" s="249"/>
      <c r="K39" s="364"/>
      <c r="L39" s="365"/>
      <c r="M39" s="365"/>
      <c r="N39" s="365"/>
      <c r="O39" s="366"/>
      <c r="P39" s="367"/>
      <c r="Q39" s="368"/>
      <c r="R39" s="365"/>
      <c r="S39" s="365"/>
      <c r="T39" s="369"/>
    </row>
    <row r="40" spans="1:20" ht="15" hidden="1" customHeight="1" x14ac:dyDescent="0.25">
      <c r="A40" s="260"/>
      <c r="B40" s="260"/>
      <c r="C40" s="265" t="s">
        <v>2</v>
      </c>
      <c r="D40" s="248"/>
      <c r="E40" s="229"/>
      <c r="F40" s="227">
        <v>2</v>
      </c>
      <c r="G40" s="229">
        <v>2</v>
      </c>
      <c r="H40" s="233" t="e">
        <f>F40*#REF!/1000</f>
        <v>#REF!</v>
      </c>
      <c r="I40" s="229"/>
      <c r="J40" s="249"/>
      <c r="K40" s="364"/>
      <c r="L40" s="365"/>
      <c r="M40" s="365"/>
      <c r="N40" s="365"/>
      <c r="O40" s="366"/>
      <c r="P40" s="367"/>
      <c r="Q40" s="368"/>
      <c r="R40" s="365"/>
      <c r="S40" s="365"/>
      <c r="T40" s="369"/>
    </row>
    <row r="41" spans="1:20" ht="15" hidden="1" customHeight="1" x14ac:dyDescent="0.25">
      <c r="A41" s="260"/>
      <c r="B41" s="260"/>
      <c r="C41" s="265" t="s">
        <v>80</v>
      </c>
      <c r="D41" s="251"/>
      <c r="E41" s="231"/>
      <c r="F41" s="229">
        <v>21.26</v>
      </c>
      <c r="G41" s="229">
        <v>16.100000000000001</v>
      </c>
      <c r="H41" s="233"/>
      <c r="I41" s="229"/>
      <c r="J41" s="249"/>
      <c r="K41" s="364"/>
      <c r="L41" s="365"/>
      <c r="M41" s="365"/>
      <c r="N41" s="365"/>
      <c r="O41" s="366"/>
      <c r="P41" s="367"/>
      <c r="Q41" s="368"/>
      <c r="R41" s="365"/>
      <c r="S41" s="365"/>
      <c r="T41" s="369"/>
    </row>
    <row r="42" spans="1:20" ht="15" hidden="1" customHeight="1" x14ac:dyDescent="0.25">
      <c r="A42" s="260"/>
      <c r="B42" s="260"/>
      <c r="C42" s="265" t="s">
        <v>150</v>
      </c>
      <c r="D42" s="248"/>
      <c r="E42" s="229"/>
      <c r="F42" s="227">
        <v>160</v>
      </c>
      <c r="G42" s="229">
        <v>160</v>
      </c>
      <c r="H42" s="233" t="e">
        <f>F42*#REF!/1000</f>
        <v>#REF!</v>
      </c>
      <c r="I42" s="229"/>
      <c r="J42" s="249"/>
      <c r="K42" s="364"/>
      <c r="L42" s="365"/>
      <c r="M42" s="365"/>
      <c r="N42" s="365"/>
      <c r="O42" s="366"/>
      <c r="P42" s="367"/>
      <c r="Q42" s="368"/>
      <c r="R42" s="365"/>
      <c r="S42" s="365"/>
      <c r="T42" s="369"/>
    </row>
    <row r="43" spans="1:20" ht="15" hidden="1" customHeight="1" x14ac:dyDescent="0.25">
      <c r="A43" s="260"/>
      <c r="B43" s="260"/>
      <c r="C43" s="265" t="s">
        <v>209</v>
      </c>
      <c r="D43" s="248"/>
      <c r="E43" s="229"/>
      <c r="F43" s="227">
        <v>4</v>
      </c>
      <c r="G43" s="229">
        <v>4</v>
      </c>
      <c r="H43" s="233" t="e">
        <f>F43*#REF!/1000</f>
        <v>#REF!</v>
      </c>
      <c r="I43" s="229"/>
      <c r="J43" s="249"/>
      <c r="K43" s="364"/>
      <c r="L43" s="365"/>
      <c r="M43" s="365"/>
      <c r="N43" s="365"/>
      <c r="O43" s="366"/>
      <c r="P43" s="367"/>
      <c r="Q43" s="368"/>
      <c r="R43" s="365"/>
      <c r="S43" s="365"/>
      <c r="T43" s="369"/>
    </row>
    <row r="44" spans="1:20" ht="15" customHeight="1" x14ac:dyDescent="0.25">
      <c r="A44" s="274" t="s">
        <v>192</v>
      </c>
      <c r="B44" s="259"/>
      <c r="C44" s="264" t="s">
        <v>361</v>
      </c>
      <c r="D44" s="248">
        <v>100</v>
      </c>
      <c r="E44" s="229">
        <f>E33</f>
        <v>0</v>
      </c>
      <c r="F44" s="227"/>
      <c r="G44" s="229"/>
      <c r="H44" s="229" t="e">
        <f>F44*#REF!/1000</f>
        <v>#REF!</v>
      </c>
      <c r="I44" s="229"/>
      <c r="J44" s="249">
        <v>100</v>
      </c>
      <c r="K44" s="330">
        <v>18.3</v>
      </c>
      <c r="L44" s="331">
        <v>14.5</v>
      </c>
      <c r="M44" s="331">
        <v>11.6</v>
      </c>
      <c r="N44" s="331">
        <v>325</v>
      </c>
      <c r="O44" s="332">
        <v>0</v>
      </c>
      <c r="P44" s="335">
        <v>22.3</v>
      </c>
      <c r="Q44" s="336">
        <f t="shared" ref="Q44" si="18">L44*1.5</f>
        <v>21.75</v>
      </c>
      <c r="R44" s="331">
        <f t="shared" ref="R44" si="19">M44*1.5</f>
        <v>17.399999999999999</v>
      </c>
      <c r="S44" s="331">
        <f t="shared" ref="S44" si="20">N44*1.5</f>
        <v>487.5</v>
      </c>
      <c r="T44" s="337">
        <f t="shared" ref="T44" si="21">O44*1.5</f>
        <v>0</v>
      </c>
    </row>
    <row r="45" spans="1:20" ht="15" hidden="1" customHeight="1" x14ac:dyDescent="0.25">
      <c r="A45" s="274" t="s">
        <v>174</v>
      </c>
      <c r="B45" s="259"/>
      <c r="C45" s="265" t="s">
        <v>244</v>
      </c>
      <c r="D45" s="251"/>
      <c r="E45" s="231"/>
      <c r="F45" s="227">
        <v>77.37</v>
      </c>
      <c r="G45" s="229">
        <v>75</v>
      </c>
      <c r="H45" s="233" t="e">
        <f>F45*#REF!/1000</f>
        <v>#REF!</v>
      </c>
      <c r="I45" s="229"/>
      <c r="J45" s="249"/>
      <c r="K45" s="398"/>
      <c r="L45" s="354"/>
      <c r="M45" s="354"/>
      <c r="N45" s="354"/>
      <c r="O45" s="352"/>
      <c r="P45" s="399"/>
      <c r="Q45" s="353"/>
      <c r="R45" s="354"/>
      <c r="S45" s="354"/>
      <c r="T45" s="355"/>
    </row>
    <row r="46" spans="1:20" ht="15" hidden="1" customHeight="1" x14ac:dyDescent="0.25">
      <c r="A46" s="274" t="s">
        <v>84</v>
      </c>
      <c r="B46" s="259"/>
      <c r="C46" s="265" t="s">
        <v>11</v>
      </c>
      <c r="D46" s="248"/>
      <c r="E46" s="229"/>
      <c r="F46" s="227">
        <v>6.25</v>
      </c>
      <c r="G46" s="229">
        <v>6.25</v>
      </c>
      <c r="H46" s="229" t="e">
        <f>F46*#REF!/1000</f>
        <v>#REF!</v>
      </c>
      <c r="I46" s="229"/>
      <c r="J46" s="249"/>
      <c r="K46" s="330"/>
      <c r="L46" s="331"/>
      <c r="M46" s="331"/>
      <c r="N46" s="331"/>
      <c r="O46" s="332"/>
      <c r="P46" s="335"/>
      <c r="Q46" s="336"/>
      <c r="R46" s="331"/>
      <c r="S46" s="331"/>
      <c r="T46" s="337"/>
    </row>
    <row r="47" spans="1:20" ht="15" hidden="1" customHeight="1" x14ac:dyDescent="0.25">
      <c r="A47" s="259" t="s">
        <v>175</v>
      </c>
      <c r="B47" s="259"/>
      <c r="C47" s="265" t="s">
        <v>10</v>
      </c>
      <c r="D47" s="248"/>
      <c r="E47" s="229"/>
      <c r="F47" s="227">
        <v>7.5</v>
      </c>
      <c r="G47" s="229">
        <v>6.25</v>
      </c>
      <c r="H47" s="229" t="e">
        <f>F47*#REF!/1000</f>
        <v>#REF!</v>
      </c>
      <c r="I47" s="229">
        <f>D44*E44/1000</f>
        <v>0</v>
      </c>
      <c r="J47" s="249"/>
      <c r="K47" s="330"/>
      <c r="L47" s="331"/>
      <c r="M47" s="331"/>
      <c r="N47" s="331"/>
      <c r="O47" s="332"/>
      <c r="P47" s="335"/>
      <c r="Q47" s="336"/>
      <c r="R47" s="331"/>
      <c r="S47" s="331"/>
      <c r="T47" s="337"/>
    </row>
    <row r="48" spans="1:20" ht="15" hidden="1" customHeight="1" x14ac:dyDescent="0.25">
      <c r="A48" s="259"/>
      <c r="B48" s="259"/>
      <c r="C48" s="265" t="s">
        <v>53</v>
      </c>
      <c r="D48" s="248"/>
      <c r="E48" s="229"/>
      <c r="F48" s="227">
        <v>5</v>
      </c>
      <c r="G48" s="229">
        <v>5</v>
      </c>
      <c r="H48" s="229" t="e">
        <f>F48*#REF!/1000</f>
        <v>#REF!</v>
      </c>
      <c r="I48" s="229" t="s">
        <v>42</v>
      </c>
      <c r="J48" s="249"/>
      <c r="K48" s="330"/>
      <c r="L48" s="331"/>
      <c r="M48" s="331"/>
      <c r="N48" s="331"/>
      <c r="O48" s="332"/>
      <c r="P48" s="335"/>
      <c r="Q48" s="336"/>
      <c r="R48" s="331"/>
      <c r="S48" s="331"/>
      <c r="T48" s="337"/>
    </row>
    <row r="49" spans="1:20" ht="15" hidden="1" customHeight="1" x14ac:dyDescent="0.25">
      <c r="A49" s="259"/>
      <c r="B49" s="259"/>
      <c r="C49" s="265" t="s">
        <v>1</v>
      </c>
      <c r="D49" s="248"/>
      <c r="E49" s="229"/>
      <c r="F49" s="227">
        <v>75.25</v>
      </c>
      <c r="G49" s="229">
        <v>76.25</v>
      </c>
      <c r="H49" s="229" t="e">
        <f>F49*#REF!/1000</f>
        <v>#REF!</v>
      </c>
      <c r="I49" s="229"/>
      <c r="J49" s="249"/>
      <c r="K49" s="330"/>
      <c r="L49" s="331"/>
      <c r="M49" s="331"/>
      <c r="N49" s="331"/>
      <c r="O49" s="332"/>
      <c r="P49" s="335"/>
      <c r="Q49" s="336"/>
      <c r="R49" s="331"/>
      <c r="S49" s="331"/>
      <c r="T49" s="337"/>
    </row>
    <row r="50" spans="1:20" ht="15" hidden="1" customHeight="1" x14ac:dyDescent="0.25">
      <c r="A50" s="259"/>
      <c r="B50" s="259"/>
      <c r="C50" s="265" t="s">
        <v>17</v>
      </c>
      <c r="D50" s="250"/>
      <c r="E50" s="229"/>
      <c r="F50" s="227">
        <v>5</v>
      </c>
      <c r="G50" s="229">
        <v>5</v>
      </c>
      <c r="H50" s="229" t="e">
        <f>F50*#REF!/1000</f>
        <v>#REF!</v>
      </c>
      <c r="I50" s="229"/>
      <c r="J50" s="249"/>
      <c r="K50" s="330"/>
      <c r="L50" s="331"/>
      <c r="M50" s="331"/>
      <c r="N50" s="331"/>
      <c r="O50" s="332"/>
      <c r="P50" s="335"/>
      <c r="Q50" s="336"/>
      <c r="R50" s="331"/>
      <c r="S50" s="331"/>
      <c r="T50" s="337"/>
    </row>
    <row r="51" spans="1:20" ht="15" hidden="1" customHeight="1" x14ac:dyDescent="0.25">
      <c r="A51" s="259"/>
      <c r="B51" s="259"/>
      <c r="C51" s="265" t="s">
        <v>50</v>
      </c>
      <c r="D51" s="250"/>
      <c r="E51" s="229"/>
      <c r="F51" s="227">
        <v>4.2</v>
      </c>
      <c r="G51" s="229">
        <v>3</v>
      </c>
      <c r="H51" s="229" t="e">
        <f>F51*#REF!/1000</f>
        <v>#REF!</v>
      </c>
      <c r="I51" s="229"/>
      <c r="J51" s="249"/>
      <c r="K51" s="330"/>
      <c r="L51" s="331"/>
      <c r="M51" s="331"/>
      <c r="N51" s="331"/>
      <c r="O51" s="332"/>
      <c r="P51" s="335"/>
      <c r="Q51" s="336"/>
      <c r="R51" s="331"/>
      <c r="S51" s="331"/>
      <c r="T51" s="337"/>
    </row>
    <row r="52" spans="1:20" ht="15" customHeight="1" x14ac:dyDescent="0.25">
      <c r="A52" s="259" t="s">
        <v>176</v>
      </c>
      <c r="B52" s="259"/>
      <c r="C52" s="264" t="s">
        <v>362</v>
      </c>
      <c r="D52" s="248">
        <v>150</v>
      </c>
      <c r="E52" s="229">
        <f>E44</f>
        <v>0</v>
      </c>
      <c r="F52" s="227"/>
      <c r="G52" s="229"/>
      <c r="H52" s="229" t="e">
        <f>F52*#REF!/1000</f>
        <v>#REF!</v>
      </c>
      <c r="I52" s="229"/>
      <c r="J52" s="249">
        <v>180</v>
      </c>
      <c r="K52" s="330">
        <v>6.15</v>
      </c>
      <c r="L52" s="331">
        <v>5.55</v>
      </c>
      <c r="M52" s="331">
        <v>24</v>
      </c>
      <c r="N52" s="331">
        <v>167</v>
      </c>
      <c r="O52" s="332">
        <v>20.62</v>
      </c>
      <c r="P52" s="348">
        <v>7.5</v>
      </c>
      <c r="Q52" s="349">
        <f t="shared" ref="Q52" si="22">L52*1.6</f>
        <v>8.8800000000000008</v>
      </c>
      <c r="R52" s="350">
        <f t="shared" ref="R52" si="23">M52*1.6</f>
        <v>38.400000000000006</v>
      </c>
      <c r="S52" s="350">
        <f t="shared" ref="S52" si="24">N52*1.6</f>
        <v>267.2</v>
      </c>
      <c r="T52" s="351">
        <f t="shared" ref="T52" si="25">O52*1.6</f>
        <v>32.992000000000004</v>
      </c>
    </row>
    <row r="53" spans="1:20" ht="15" hidden="1" customHeight="1" x14ac:dyDescent="0.25">
      <c r="A53" s="259" t="s">
        <v>92</v>
      </c>
      <c r="B53" s="259"/>
      <c r="C53" s="265" t="s">
        <v>8</v>
      </c>
      <c r="D53" s="248"/>
      <c r="E53" s="229"/>
      <c r="F53" s="229">
        <v>171</v>
      </c>
      <c r="G53" s="229">
        <v>128.25</v>
      </c>
      <c r="H53" s="229" t="e">
        <f>F53*#REF!/1000</f>
        <v>#REF!</v>
      </c>
      <c r="I53" s="229">
        <f>D52*E52/1000</f>
        <v>0</v>
      </c>
      <c r="J53" s="249"/>
      <c r="K53" s="330"/>
      <c r="L53" s="331"/>
      <c r="M53" s="331"/>
      <c r="N53" s="331"/>
      <c r="O53" s="332"/>
      <c r="P53" s="335"/>
      <c r="Q53" s="336"/>
      <c r="R53" s="331"/>
      <c r="S53" s="331"/>
      <c r="T53" s="337"/>
    </row>
    <row r="54" spans="1:20" ht="15" hidden="1" customHeight="1" x14ac:dyDescent="0.25">
      <c r="A54" s="259"/>
      <c r="B54" s="259"/>
      <c r="C54" s="265" t="s">
        <v>211</v>
      </c>
      <c r="D54" s="248"/>
      <c r="E54" s="229"/>
      <c r="F54" s="229">
        <v>22.5</v>
      </c>
      <c r="G54" s="229">
        <v>22.5</v>
      </c>
      <c r="H54" s="229" t="e">
        <f>F54*#REF!/1000</f>
        <v>#REF!</v>
      </c>
      <c r="I54" s="229" t="s">
        <v>42</v>
      </c>
      <c r="J54" s="249"/>
      <c r="K54" s="330"/>
      <c r="L54" s="331"/>
      <c r="M54" s="331"/>
      <c r="N54" s="331"/>
      <c r="O54" s="332"/>
      <c r="P54" s="335"/>
      <c r="Q54" s="336"/>
      <c r="R54" s="331"/>
      <c r="S54" s="331"/>
      <c r="T54" s="337"/>
    </row>
    <row r="55" spans="1:20" ht="15" hidden="1" customHeight="1" x14ac:dyDescent="0.25">
      <c r="A55" s="259"/>
      <c r="B55" s="259"/>
      <c r="C55" s="265" t="s">
        <v>199</v>
      </c>
      <c r="D55" s="248"/>
      <c r="E55" s="229"/>
      <c r="F55" s="229">
        <v>4.5</v>
      </c>
      <c r="G55" s="227">
        <v>4.5</v>
      </c>
      <c r="H55" s="229" t="e">
        <f>F55*#REF!/1000</f>
        <v>#REF!</v>
      </c>
      <c r="I55" s="229"/>
      <c r="J55" s="249"/>
      <c r="K55" s="330"/>
      <c r="L55" s="331"/>
      <c r="M55" s="331"/>
      <c r="N55" s="331"/>
      <c r="O55" s="332"/>
      <c r="P55" s="335"/>
      <c r="Q55" s="336"/>
      <c r="R55" s="331"/>
      <c r="S55" s="331"/>
      <c r="T55" s="337"/>
    </row>
    <row r="56" spans="1:20" ht="15" customHeight="1" x14ac:dyDescent="0.25">
      <c r="A56" s="260" t="s">
        <v>141</v>
      </c>
      <c r="B56" s="260"/>
      <c r="C56" s="266" t="s">
        <v>352</v>
      </c>
      <c r="D56" s="409">
        <v>200</v>
      </c>
      <c r="E56" s="309"/>
      <c r="F56" s="407"/>
      <c r="G56" s="309"/>
      <c r="H56" s="408"/>
      <c r="I56" s="410"/>
      <c r="J56" s="411">
        <v>200</v>
      </c>
      <c r="K56" s="247">
        <v>0</v>
      </c>
      <c r="L56" s="170">
        <v>0</v>
      </c>
      <c r="M56" s="170">
        <v>42.2</v>
      </c>
      <c r="N56" s="170">
        <v>162</v>
      </c>
      <c r="O56" s="307">
        <v>1.4</v>
      </c>
      <c r="P56" s="314">
        <v>0</v>
      </c>
      <c r="Q56" s="310">
        <v>0</v>
      </c>
      <c r="R56" s="170">
        <v>42.2</v>
      </c>
      <c r="S56" s="170">
        <v>162</v>
      </c>
      <c r="T56" s="308">
        <v>1.4</v>
      </c>
    </row>
    <row r="57" spans="1:20" ht="15" hidden="1" customHeight="1" x14ac:dyDescent="0.25">
      <c r="A57" s="260" t="s">
        <v>134</v>
      </c>
      <c r="B57" s="260"/>
      <c r="C57" s="265" t="s">
        <v>133</v>
      </c>
      <c r="D57" s="250"/>
      <c r="E57" s="229"/>
      <c r="F57" s="227">
        <v>25</v>
      </c>
      <c r="G57" s="229">
        <v>25</v>
      </c>
      <c r="H57" s="230" t="e">
        <f>F57*#REF!/1000</f>
        <v>#REF!</v>
      </c>
      <c r="I57" s="229"/>
      <c r="J57" s="249"/>
      <c r="K57" s="330"/>
      <c r="L57" s="331"/>
      <c r="M57" s="331"/>
      <c r="N57" s="331"/>
      <c r="O57" s="332"/>
      <c r="P57" s="335"/>
      <c r="Q57" s="336"/>
      <c r="R57" s="331"/>
      <c r="S57" s="331"/>
      <c r="T57" s="337"/>
    </row>
    <row r="58" spans="1:20" ht="15" hidden="1" customHeight="1" x14ac:dyDescent="0.25">
      <c r="A58" s="260" t="s">
        <v>84</v>
      </c>
      <c r="B58" s="260"/>
      <c r="C58" s="265" t="s">
        <v>2</v>
      </c>
      <c r="D58" s="250"/>
      <c r="E58" s="229"/>
      <c r="F58" s="227">
        <v>12</v>
      </c>
      <c r="G58" s="229">
        <v>12</v>
      </c>
      <c r="H58" s="230" t="e">
        <f>F58*#REF!/1000</f>
        <v>#REF!</v>
      </c>
      <c r="I58" s="229">
        <f>D56*E56/1000</f>
        <v>0</v>
      </c>
      <c r="J58" s="249"/>
      <c r="K58" s="330"/>
      <c r="L58" s="331"/>
      <c r="M58" s="331"/>
      <c r="N58" s="331"/>
      <c r="O58" s="332"/>
      <c r="P58" s="335"/>
      <c r="Q58" s="336"/>
      <c r="R58" s="331"/>
      <c r="S58" s="331"/>
      <c r="T58" s="337"/>
    </row>
    <row r="59" spans="1:20" ht="15" hidden="1" customHeight="1" x14ac:dyDescent="0.25">
      <c r="A59" s="260"/>
      <c r="B59" s="260"/>
      <c r="C59" s="265" t="s">
        <v>1</v>
      </c>
      <c r="D59" s="250"/>
      <c r="E59" s="229"/>
      <c r="F59" s="227">
        <v>200</v>
      </c>
      <c r="G59" s="229">
        <v>200</v>
      </c>
      <c r="H59" s="230" t="e">
        <f>F59*#REF!/1000</f>
        <v>#REF!</v>
      </c>
      <c r="I59" s="229" t="s">
        <v>41</v>
      </c>
      <c r="J59" s="249"/>
      <c r="K59" s="330"/>
      <c r="L59" s="331"/>
      <c r="M59" s="331"/>
      <c r="N59" s="331"/>
      <c r="O59" s="332"/>
      <c r="P59" s="335"/>
      <c r="Q59" s="336"/>
      <c r="R59" s="331"/>
      <c r="S59" s="331"/>
      <c r="T59" s="337"/>
    </row>
    <row r="60" spans="1:20" ht="15" customHeight="1" x14ac:dyDescent="0.25">
      <c r="A60" s="260" t="s">
        <v>135</v>
      </c>
      <c r="B60" s="260"/>
      <c r="C60" s="264" t="s">
        <v>15</v>
      </c>
      <c r="D60" s="250">
        <v>40</v>
      </c>
      <c r="E60" s="229"/>
      <c r="F60" s="227">
        <v>50</v>
      </c>
      <c r="G60" s="229">
        <v>50</v>
      </c>
      <c r="H60" s="230" t="e">
        <f>F60*#REF!/1000</f>
        <v>#REF!</v>
      </c>
      <c r="I60" s="229"/>
      <c r="J60" s="249">
        <v>60</v>
      </c>
      <c r="K60" s="330">
        <v>2.8</v>
      </c>
      <c r="L60" s="331">
        <v>0.51</v>
      </c>
      <c r="M60" s="331">
        <v>6.5</v>
      </c>
      <c r="N60" s="331">
        <v>90</v>
      </c>
      <c r="O60" s="332">
        <v>0</v>
      </c>
      <c r="P60" s="335">
        <f>K60*1.5</f>
        <v>4.1999999999999993</v>
      </c>
      <c r="Q60" s="336">
        <f t="shared" ref="Q60:Q61" si="26">L60*1.5</f>
        <v>0.76500000000000001</v>
      </c>
      <c r="R60" s="331">
        <f t="shared" ref="R60:R61" si="27">M60*1.5</f>
        <v>9.75</v>
      </c>
      <c r="S60" s="331">
        <f t="shared" ref="S60:S61" si="28">N60*1.5</f>
        <v>135</v>
      </c>
      <c r="T60" s="337">
        <f t="shared" ref="T60:T61" si="29">O60*1.5</f>
        <v>0</v>
      </c>
    </row>
    <row r="61" spans="1:20" ht="15" customHeight="1" thickBot="1" x14ac:dyDescent="0.3">
      <c r="A61" s="275" t="s">
        <v>135</v>
      </c>
      <c r="B61" s="275"/>
      <c r="C61" s="272" t="s">
        <v>5</v>
      </c>
      <c r="D61" s="288">
        <v>20</v>
      </c>
      <c r="E61" s="237"/>
      <c r="F61" s="236">
        <v>50</v>
      </c>
      <c r="G61" s="237">
        <v>50</v>
      </c>
      <c r="H61" s="289" t="e">
        <f>F61*#REF!/1000</f>
        <v>#REF!</v>
      </c>
      <c r="I61" s="238"/>
      <c r="J61" s="257">
        <v>30</v>
      </c>
      <c r="K61" s="338">
        <v>4.0999999999999996</v>
      </c>
      <c r="L61" s="339">
        <v>0.7</v>
      </c>
      <c r="M61" s="339">
        <v>4.5999999999999996</v>
      </c>
      <c r="N61" s="339">
        <v>97.5</v>
      </c>
      <c r="O61" s="340">
        <v>0</v>
      </c>
      <c r="P61" s="356">
        <f>K61*1.5</f>
        <v>6.1499999999999995</v>
      </c>
      <c r="Q61" s="357">
        <f t="shared" si="26"/>
        <v>1.0499999999999998</v>
      </c>
      <c r="R61" s="358">
        <f t="shared" si="27"/>
        <v>6.8999999999999995</v>
      </c>
      <c r="S61" s="358">
        <f t="shared" si="28"/>
        <v>146.25</v>
      </c>
      <c r="T61" s="359">
        <f t="shared" si="29"/>
        <v>0</v>
      </c>
    </row>
    <row r="62" spans="1:20" ht="15" customHeight="1" thickBot="1" x14ac:dyDescent="0.3">
      <c r="A62" s="292"/>
      <c r="B62" s="303"/>
      <c r="C62" s="282" t="s">
        <v>107</v>
      </c>
      <c r="D62" s="297"/>
      <c r="E62" s="284"/>
      <c r="F62" s="285"/>
      <c r="G62" s="284"/>
      <c r="H62" s="284"/>
      <c r="I62" s="284"/>
      <c r="J62" s="287"/>
      <c r="K62" s="360">
        <f>SUM(K29:K61)</f>
        <v>33.43</v>
      </c>
      <c r="L62" s="360">
        <f t="shared" ref="L62:T62" si="30">SUM(L29:L61)</f>
        <v>24.78</v>
      </c>
      <c r="M62" s="360">
        <f t="shared" si="30"/>
        <v>99.06</v>
      </c>
      <c r="N62" s="360">
        <f t="shared" si="30"/>
        <v>1021.9</v>
      </c>
      <c r="O62" s="400">
        <f t="shared" si="30"/>
        <v>39.76</v>
      </c>
      <c r="P62" s="372">
        <f t="shared" si="30"/>
        <v>43.27</v>
      </c>
      <c r="Q62" s="378">
        <f t="shared" si="30"/>
        <v>37.725000000000001</v>
      </c>
      <c r="R62" s="360">
        <f t="shared" si="30"/>
        <v>129.89000000000001</v>
      </c>
      <c r="S62" s="360">
        <f t="shared" si="30"/>
        <v>1478.55</v>
      </c>
      <c r="T62" s="372">
        <f t="shared" si="30"/>
        <v>61.002000000000002</v>
      </c>
    </row>
    <row r="63" spans="1:20" ht="15" customHeight="1" x14ac:dyDescent="0.25">
      <c r="A63" s="291"/>
      <c r="B63" s="299" t="s">
        <v>296</v>
      </c>
      <c r="C63" s="271"/>
      <c r="D63" s="300"/>
      <c r="E63" s="279"/>
      <c r="F63" s="232"/>
      <c r="G63" s="279"/>
      <c r="H63" s="279"/>
      <c r="I63" s="279"/>
      <c r="J63" s="281"/>
      <c r="K63" s="341"/>
      <c r="L63" s="401"/>
      <c r="M63" s="401"/>
      <c r="N63" s="401"/>
      <c r="O63" s="402"/>
      <c r="P63" s="375"/>
      <c r="Q63" s="401"/>
      <c r="R63" s="401"/>
      <c r="S63" s="401"/>
      <c r="T63" s="376"/>
    </row>
    <row r="64" spans="1:20" ht="15" customHeight="1" x14ac:dyDescent="0.25">
      <c r="A64" s="259" t="s">
        <v>298</v>
      </c>
      <c r="B64" s="259"/>
      <c r="C64" s="264" t="s">
        <v>364</v>
      </c>
      <c r="D64" s="248">
        <v>200</v>
      </c>
      <c r="E64" s="229">
        <v>200</v>
      </c>
      <c r="F64" s="229">
        <v>200</v>
      </c>
      <c r="G64" s="229">
        <v>200</v>
      </c>
      <c r="H64" s="229">
        <v>200</v>
      </c>
      <c r="I64" s="229">
        <v>200</v>
      </c>
      <c r="J64" s="249">
        <v>200</v>
      </c>
      <c r="K64" s="323">
        <v>6.6</v>
      </c>
      <c r="L64" s="324">
        <v>5</v>
      </c>
      <c r="M64" s="324">
        <v>10.8</v>
      </c>
      <c r="N64" s="324">
        <v>104</v>
      </c>
      <c r="O64" s="325">
        <v>0.2</v>
      </c>
      <c r="P64" s="326">
        <f>K64</f>
        <v>6.6</v>
      </c>
      <c r="Q64" s="326">
        <f t="shared" ref="Q64:T64" si="31">L64</f>
        <v>5</v>
      </c>
      <c r="R64" s="326">
        <f t="shared" si="31"/>
        <v>10.8</v>
      </c>
      <c r="S64" s="326">
        <f t="shared" si="31"/>
        <v>104</v>
      </c>
      <c r="T64" s="326">
        <f t="shared" si="31"/>
        <v>0.2</v>
      </c>
    </row>
    <row r="65" spans="1:20" ht="15" customHeight="1" thickBot="1" x14ac:dyDescent="0.3">
      <c r="A65" s="275" t="s">
        <v>267</v>
      </c>
      <c r="B65" s="275"/>
      <c r="C65" s="272" t="s">
        <v>363</v>
      </c>
      <c r="D65" s="256">
        <v>40</v>
      </c>
      <c r="E65" s="237"/>
      <c r="F65" s="236">
        <v>20</v>
      </c>
      <c r="G65" s="237"/>
      <c r="H65" s="289"/>
      <c r="I65" s="237"/>
      <c r="J65" s="257">
        <v>40</v>
      </c>
      <c r="K65" s="370">
        <v>1.5</v>
      </c>
      <c r="L65" s="371">
        <v>1.9</v>
      </c>
      <c r="M65" s="331">
        <v>34.799999999999997</v>
      </c>
      <c r="N65" s="371">
        <v>140</v>
      </c>
      <c r="O65" s="377"/>
      <c r="P65" s="403">
        <v>1.5</v>
      </c>
      <c r="Q65" s="404">
        <v>1.9</v>
      </c>
      <c r="R65" s="331">
        <v>34.799999999999997</v>
      </c>
      <c r="S65" s="371">
        <v>140</v>
      </c>
      <c r="T65" s="333"/>
    </row>
    <row r="66" spans="1:20" ht="15" customHeight="1" thickBot="1" x14ac:dyDescent="0.3">
      <c r="A66" s="292"/>
      <c r="B66" s="292"/>
      <c r="C66" s="282" t="s">
        <v>107</v>
      </c>
      <c r="D66" s="283"/>
      <c r="E66" s="284"/>
      <c r="F66" s="285"/>
      <c r="G66" s="284"/>
      <c r="H66" s="286"/>
      <c r="I66" s="284"/>
      <c r="J66" s="287"/>
      <c r="K66" s="379">
        <f>SUM(K64:K65)</f>
        <v>8.1</v>
      </c>
      <c r="L66" s="379">
        <f t="shared" ref="L66:T66" si="32">SUM(L64:L65)</f>
        <v>6.9</v>
      </c>
      <c r="M66" s="379">
        <f t="shared" si="32"/>
        <v>45.599999999999994</v>
      </c>
      <c r="N66" s="379">
        <f t="shared" si="32"/>
        <v>244</v>
      </c>
      <c r="O66" s="405">
        <f t="shared" si="32"/>
        <v>0.2</v>
      </c>
      <c r="P66" s="380">
        <f t="shared" si="32"/>
        <v>8.1</v>
      </c>
      <c r="Q66" s="406">
        <f t="shared" si="32"/>
        <v>6.9</v>
      </c>
      <c r="R66" s="379">
        <f t="shared" si="32"/>
        <v>45.599999999999994</v>
      </c>
      <c r="S66" s="379">
        <f t="shared" si="32"/>
        <v>244</v>
      </c>
      <c r="T66" s="380">
        <f t="shared" si="32"/>
        <v>0.2</v>
      </c>
    </row>
    <row r="67" spans="1:20" ht="15" customHeight="1" thickBot="1" x14ac:dyDescent="0.3">
      <c r="A67" s="292"/>
      <c r="B67" s="292"/>
      <c r="C67" s="293" t="s">
        <v>118</v>
      </c>
      <c r="D67" s="294"/>
      <c r="E67" s="295"/>
      <c r="F67" s="295"/>
      <c r="G67" s="295"/>
      <c r="H67" s="295"/>
      <c r="I67" s="295"/>
      <c r="J67" s="296"/>
      <c r="K67" s="319">
        <f t="shared" ref="K67:T67" si="33">K66+K62+K27</f>
        <v>76.33</v>
      </c>
      <c r="L67" s="319">
        <f t="shared" si="33"/>
        <v>59.23</v>
      </c>
      <c r="M67" s="319">
        <f t="shared" si="33"/>
        <v>199.29</v>
      </c>
      <c r="N67" s="319">
        <f t="shared" si="33"/>
        <v>1723.45</v>
      </c>
      <c r="O67" s="334">
        <f t="shared" si="33"/>
        <v>63.57</v>
      </c>
      <c r="P67" s="362">
        <f t="shared" si="33"/>
        <v>87.17</v>
      </c>
      <c r="Q67" s="363">
        <f t="shared" si="33"/>
        <v>72.349999999999994</v>
      </c>
      <c r="R67" s="319">
        <f t="shared" si="33"/>
        <v>230.28500000000003</v>
      </c>
      <c r="S67" s="319">
        <f t="shared" si="33"/>
        <v>2204.4749999999999</v>
      </c>
      <c r="T67" s="362">
        <f t="shared" si="33"/>
        <v>84.812000000000012</v>
      </c>
    </row>
  </sheetData>
  <pageMargins left="0.7" right="0.7" top="0.75" bottom="0.75" header="0.3" footer="0.3"/>
  <pageSetup paperSize="9" scale="55" fitToHeight="0" orientation="landscape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5"/>
  <sheetViews>
    <sheetView workbookViewId="0">
      <selection activeCell="L15" sqref="L15"/>
    </sheetView>
  </sheetViews>
  <sheetFormatPr defaultRowHeight="15" x14ac:dyDescent="0.25"/>
  <cols>
    <col min="2" max="2" width="26.85546875" customWidth="1"/>
    <col min="3" max="3" width="8.7109375" customWidth="1"/>
    <col min="4" max="4" width="8.5703125" customWidth="1"/>
    <col min="5" max="5" width="10.140625" customWidth="1"/>
    <col min="6" max="6" width="10.7109375" customWidth="1"/>
    <col min="7" max="7" width="9.42578125" customWidth="1"/>
  </cols>
  <sheetData>
    <row r="1" spans="2:7" x14ac:dyDescent="0.25">
      <c r="C1" s="418" t="s">
        <v>300</v>
      </c>
      <c r="D1" s="418"/>
      <c r="E1" s="418"/>
      <c r="F1" s="418"/>
      <c r="G1" s="418"/>
    </row>
    <row r="2" spans="2:7" x14ac:dyDescent="0.25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 x14ac:dyDescent="0.25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 x14ac:dyDescent="0.25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 x14ac:dyDescent="0.25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 x14ac:dyDescent="0.25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 x14ac:dyDescent="0.25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 x14ac:dyDescent="0.25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 x14ac:dyDescent="0.25">
      <c r="B9" s="74" t="s">
        <v>70</v>
      </c>
      <c r="C9" s="218">
        <f>'Меню 18 ти дневное'!K67</f>
        <v>76.33</v>
      </c>
      <c r="D9" s="218">
        <f>'Меню 18 ти дневное'!L67</f>
        <v>59.23</v>
      </c>
      <c r="E9" s="218">
        <f>'Меню 18 ти дневное'!M67</f>
        <v>199.29</v>
      </c>
      <c r="F9" s="218">
        <f>'Меню 18 ти дневное'!N67</f>
        <v>1723.45</v>
      </c>
      <c r="G9" s="218">
        <f>'Меню 18 ти дневное'!O67</f>
        <v>63.57</v>
      </c>
    </row>
    <row r="10" spans="2:7" x14ac:dyDescent="0.25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 x14ac:dyDescent="0.25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 x14ac:dyDescent="0.25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 x14ac:dyDescent="0.25">
      <c r="B13" s="104" t="s">
        <v>340</v>
      </c>
      <c r="C13" s="317" t="e">
        <f>'Меню 18 ти дневное'!#REF!</f>
        <v>#REF!</v>
      </c>
      <c r="D13" s="317" t="e">
        <f>'Меню 18 ти дневное'!#REF!</f>
        <v>#REF!</v>
      </c>
      <c r="E13" s="317" t="e">
        <f>'Меню 18 ти дневное'!#REF!</f>
        <v>#REF!</v>
      </c>
      <c r="F13" s="317" t="e">
        <f>'Меню 18 ти дневное'!#REF!</f>
        <v>#REF!</v>
      </c>
      <c r="G13" s="317" t="e">
        <f>'Меню 18 ти дневное'!#REF!</f>
        <v>#REF!</v>
      </c>
    </row>
    <row r="14" spans="2:7" x14ac:dyDescent="0.25">
      <c r="B14" s="104" t="s">
        <v>341</v>
      </c>
      <c r="C14" s="317" t="e">
        <f>'Меню 18 ти дневное'!#REF!</f>
        <v>#REF!</v>
      </c>
      <c r="D14" s="317" t="e">
        <f>'Меню 18 ти дневное'!#REF!</f>
        <v>#REF!</v>
      </c>
      <c r="E14" s="317" t="e">
        <f>'Меню 18 ти дневное'!#REF!</f>
        <v>#REF!</v>
      </c>
      <c r="F14" s="317" t="e">
        <f>'Меню 18 ти дневное'!#REF!</f>
        <v>#REF!</v>
      </c>
      <c r="G14" s="317" t="e">
        <f>'Меню 18 ти дневное'!#REF!</f>
        <v>#REF!</v>
      </c>
    </row>
    <row r="15" spans="2:7" x14ac:dyDescent="0.25">
      <c r="B15" s="104" t="s">
        <v>342</v>
      </c>
      <c r="C15" s="317" t="e">
        <f>'Меню 18 ти дневное'!#REF!</f>
        <v>#REF!</v>
      </c>
      <c r="D15" s="317" t="e">
        <f>'Меню 18 ти дневное'!#REF!</f>
        <v>#REF!</v>
      </c>
      <c r="E15" s="317" t="e">
        <f>'Меню 18 ти дневное'!#REF!</f>
        <v>#REF!</v>
      </c>
      <c r="F15" s="317" t="e">
        <f>'Меню 18 ти дневное'!#REF!</f>
        <v>#REF!</v>
      </c>
      <c r="G15" s="317" t="e">
        <f>'Меню 18 ти дневное'!#REF!</f>
        <v>#REF!</v>
      </c>
    </row>
    <row r="16" spans="2:7" x14ac:dyDescent="0.25">
      <c r="B16" s="104" t="s">
        <v>343</v>
      </c>
      <c r="C16" s="317" t="e">
        <f>'Меню 18 ти дневное'!#REF!</f>
        <v>#REF!</v>
      </c>
      <c r="D16" s="317" t="e">
        <f>'Меню 18 ти дневное'!#REF!</f>
        <v>#REF!</v>
      </c>
      <c r="E16" s="317" t="e">
        <f>'Меню 18 ти дневное'!#REF!</f>
        <v>#REF!</v>
      </c>
      <c r="F16" s="317" t="e">
        <f>'Меню 18 ти дневное'!#REF!</f>
        <v>#REF!</v>
      </c>
      <c r="G16" s="317" t="e">
        <f>'Меню 18 ти дневное'!#REF!</f>
        <v>#REF!</v>
      </c>
    </row>
    <row r="17" spans="2:7" x14ac:dyDescent="0.25">
      <c r="B17" s="104" t="s">
        <v>344</v>
      </c>
      <c r="C17" s="317" t="e">
        <f>'Меню 18 ти дневное'!#REF!</f>
        <v>#REF!</v>
      </c>
      <c r="D17" s="317" t="e">
        <f>'Меню 18 ти дневное'!#REF!</f>
        <v>#REF!</v>
      </c>
      <c r="E17" s="317" t="e">
        <f>'Меню 18 ти дневное'!#REF!</f>
        <v>#REF!</v>
      </c>
      <c r="F17" s="317" t="e">
        <f>'Меню 18 ти дневное'!#REF!</f>
        <v>#REF!</v>
      </c>
      <c r="G17" s="317" t="e">
        <f>'Меню 18 ти дневное'!#REF!</f>
        <v>#REF!</v>
      </c>
    </row>
    <row r="18" spans="2:7" x14ac:dyDescent="0.25">
      <c r="B18" s="104" t="s">
        <v>345</v>
      </c>
      <c r="C18" s="317" t="e">
        <f>'Меню 18 ти дневное'!#REF!</f>
        <v>#REF!</v>
      </c>
      <c r="D18" s="317" t="e">
        <f>'Меню 18 ти дневное'!#REF!</f>
        <v>#REF!</v>
      </c>
      <c r="E18" s="317" t="e">
        <f>'Меню 18 ти дневное'!#REF!</f>
        <v>#REF!</v>
      </c>
      <c r="F18" s="317" t="e">
        <f>'Меню 18 ти дневное'!#REF!</f>
        <v>#REF!</v>
      </c>
      <c r="G18" s="317" t="e">
        <f>'Меню 18 ти дневное'!#REF!</f>
        <v>#REF!</v>
      </c>
    </row>
    <row r="19" spans="2:7" x14ac:dyDescent="0.25">
      <c r="B19" s="104" t="s">
        <v>346</v>
      </c>
      <c r="C19" s="317" t="e">
        <f>'Меню 18 ти дневное'!#REF!</f>
        <v>#REF!</v>
      </c>
      <c r="D19" s="317" t="e">
        <f>'Меню 18 ти дневное'!#REF!</f>
        <v>#REF!</v>
      </c>
      <c r="E19" s="317" t="e">
        <f>'Меню 18 ти дневное'!#REF!</f>
        <v>#REF!</v>
      </c>
      <c r="F19" s="317" t="e">
        <f>'Меню 18 ти дневное'!#REF!</f>
        <v>#REF!</v>
      </c>
      <c r="G19" s="317" t="e">
        <f>'Меню 18 ти дневное'!#REF!</f>
        <v>#REF!</v>
      </c>
    </row>
    <row r="20" spans="2:7" x14ac:dyDescent="0.25">
      <c r="B20" s="104" t="s">
        <v>347</v>
      </c>
      <c r="C20" s="317" t="e">
        <f>'Меню 18 ти дневное'!#REF!</f>
        <v>#REF!</v>
      </c>
      <c r="D20" s="317" t="e">
        <f>'Меню 18 ти дневное'!#REF!</f>
        <v>#REF!</v>
      </c>
      <c r="E20" s="317" t="e">
        <f>'Меню 18 ти дневное'!#REF!</f>
        <v>#REF!</v>
      </c>
      <c r="F20" s="317" t="e">
        <f>'Меню 18 ти дневное'!#REF!</f>
        <v>#REF!</v>
      </c>
      <c r="G20" s="317" t="e">
        <f>'Меню 18 ти дневное'!#REF!</f>
        <v>#REF!</v>
      </c>
    </row>
    <row r="21" spans="2:7" x14ac:dyDescent="0.25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 x14ac:dyDescent="0.25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75" x14ac:dyDescent="0.25">
      <c r="B23" s="225" t="s">
        <v>351</v>
      </c>
      <c r="C23" s="225">
        <v>0.99</v>
      </c>
      <c r="D23" s="225">
        <v>1</v>
      </c>
      <c r="E23" s="318" t="e">
        <f>E22/(C22+D22)*2</f>
        <v>#REF!</v>
      </c>
      <c r="F23" s="8"/>
      <c r="G23" s="8"/>
    </row>
    <row r="24" spans="2:7" x14ac:dyDescent="0.25">
      <c r="B24" s="412" t="s">
        <v>356</v>
      </c>
      <c r="C24" s="413"/>
      <c r="D24" s="413"/>
      <c r="E24" s="413"/>
      <c r="F24" s="413"/>
      <c r="G24" s="414"/>
    </row>
    <row r="25" spans="2:7" x14ac:dyDescent="0.25">
      <c r="B25" s="415"/>
      <c r="C25" s="416"/>
      <c r="D25" s="416"/>
      <c r="E25" s="416"/>
      <c r="F25" s="416"/>
      <c r="G25" s="417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17" sqref="G17"/>
    </sheetView>
  </sheetViews>
  <sheetFormatPr defaultRowHeight="15" x14ac:dyDescent="0.25"/>
  <cols>
    <col min="1" max="1" width="26.140625" customWidth="1"/>
    <col min="4" max="4" width="24.5703125" customWidth="1"/>
    <col min="5" max="5" width="13" customWidth="1"/>
  </cols>
  <sheetData>
    <row r="1" spans="1:18" ht="15" customHeight="1" x14ac:dyDescent="0.25">
      <c r="F1" s="420" t="s">
        <v>350</v>
      </c>
      <c r="G1" s="421"/>
      <c r="H1" s="421"/>
      <c r="I1" s="421"/>
      <c r="J1" s="422"/>
    </row>
    <row r="2" spans="1:18" x14ac:dyDescent="0.25">
      <c r="F2" s="423"/>
      <c r="G2" s="424"/>
      <c r="H2" s="424"/>
      <c r="I2" s="424"/>
      <c r="J2" s="425"/>
    </row>
    <row r="3" spans="1:18" x14ac:dyDescent="0.25">
      <c r="F3" s="423"/>
      <c r="G3" s="424"/>
      <c r="H3" s="424"/>
      <c r="I3" s="424"/>
      <c r="J3" s="425"/>
    </row>
    <row r="4" spans="1:18" x14ac:dyDescent="0.25">
      <c r="F4" s="423"/>
      <c r="G4" s="424"/>
      <c r="H4" s="424"/>
      <c r="I4" s="424"/>
      <c r="J4" s="425"/>
    </row>
    <row r="5" spans="1:18" x14ac:dyDescent="0.25">
      <c r="F5" s="423"/>
      <c r="G5" s="424"/>
      <c r="H5" s="424"/>
      <c r="I5" s="424"/>
      <c r="J5" s="425"/>
    </row>
    <row r="6" spans="1:18" x14ac:dyDescent="0.25">
      <c r="F6" s="423"/>
      <c r="G6" s="424"/>
      <c r="H6" s="424"/>
      <c r="I6" s="424"/>
      <c r="J6" s="425"/>
    </row>
    <row r="7" spans="1:18" x14ac:dyDescent="0.25">
      <c r="F7" s="423"/>
      <c r="G7" s="424"/>
      <c r="H7" s="424"/>
      <c r="I7" s="424"/>
      <c r="J7" s="425"/>
    </row>
    <row r="8" spans="1:18" x14ac:dyDescent="0.25">
      <c r="F8" s="423"/>
      <c r="G8" s="424"/>
      <c r="H8" s="424"/>
      <c r="I8" s="424"/>
      <c r="J8" s="425"/>
      <c r="M8" s="419"/>
      <c r="N8" s="419"/>
      <c r="O8" s="419"/>
      <c r="P8" s="419"/>
      <c r="Q8" s="419"/>
      <c r="R8" s="419"/>
    </row>
    <row r="9" spans="1:18" x14ac:dyDescent="0.25">
      <c r="F9" s="426"/>
      <c r="G9" s="427"/>
      <c r="H9" s="427"/>
      <c r="I9" s="427"/>
      <c r="J9" s="428"/>
      <c r="M9" s="419"/>
      <c r="N9" s="419"/>
      <c r="O9" s="419"/>
      <c r="P9" s="419"/>
      <c r="Q9" s="419"/>
      <c r="R9" s="419"/>
    </row>
    <row r="10" spans="1:18" x14ac:dyDescent="0.25">
      <c r="M10" s="419"/>
      <c r="N10" s="419"/>
      <c r="O10" s="419"/>
      <c r="P10" s="419"/>
      <c r="Q10" s="419"/>
      <c r="R10" s="419"/>
    </row>
    <row r="11" spans="1:18" x14ac:dyDescent="0.25">
      <c r="M11" s="419"/>
      <c r="N11" s="419"/>
      <c r="O11" s="419"/>
      <c r="P11" s="419"/>
      <c r="Q11" s="419"/>
      <c r="R11" s="419"/>
    </row>
    <row r="12" spans="1:18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 x14ac:dyDescent="0.3">
      <c r="A13" s="429" t="s">
        <v>348</v>
      </c>
      <c r="B13" s="429"/>
      <c r="C13" s="429"/>
      <c r="D13" s="429"/>
      <c r="E13" s="429"/>
      <c r="F13" s="429"/>
      <c r="G13" s="429"/>
      <c r="H13" s="429"/>
      <c r="I13" s="429"/>
      <c r="J13" s="429"/>
      <c r="K13" s="429"/>
    </row>
    <row r="14" spans="1:18" ht="15.75" x14ac:dyDescent="0.25">
      <c r="A14" s="430" t="s">
        <v>349</v>
      </c>
      <c r="B14" s="430"/>
      <c r="C14" s="430"/>
      <c r="D14" s="430"/>
      <c r="E14" s="430"/>
      <c r="F14" s="430"/>
      <c r="G14" s="430"/>
      <c r="H14" s="430"/>
      <c r="I14" s="430"/>
      <c r="J14" s="430"/>
      <c r="K14" s="430"/>
    </row>
    <row r="15" spans="1:18" ht="127.5" customHeight="1" x14ac:dyDescent="0.25">
      <c r="A15" s="431" t="s">
        <v>358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31"/>
    </row>
    <row r="16" spans="1:18" ht="18.75" x14ac:dyDescent="0.3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.75" x14ac:dyDescent="0.3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.75" x14ac:dyDescent="0.3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.75" x14ac:dyDescent="0.3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.75" x14ac:dyDescent="0.3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.75" x14ac:dyDescent="0.3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5" x14ac:dyDescent="0.25"/>
  <cols>
    <col min="1" max="1" width="13.5703125" customWidth="1"/>
    <col min="2" max="2" width="10.7109375" customWidth="1"/>
    <col min="3" max="3" width="53.85546875" style="105" customWidth="1"/>
    <col min="4" max="4" width="10.7109375" style="165" customWidth="1"/>
    <col min="5" max="5" width="10.7109375" hidden="1" customWidth="1"/>
    <col min="6" max="6" width="10.7109375" style="223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3" width="10.7109375" customWidth="1"/>
    <col min="14" max="14" width="12.140625" customWidth="1"/>
    <col min="15" max="15" width="10.7109375" customWidth="1"/>
    <col min="16" max="16" width="9.140625" customWidth="1"/>
    <col min="17" max="17" width="26.5703125" customWidth="1"/>
    <col min="18" max="18" width="12.5703125" customWidth="1"/>
    <col min="19" max="19" width="13" customWidth="1"/>
    <col min="20" max="20" width="9.140625" customWidth="1"/>
  </cols>
  <sheetData>
    <row r="1" spans="1:21" x14ac:dyDescent="0.25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 x14ac:dyDescent="0.25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 x14ac:dyDescent="0.25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 x14ac:dyDescent="0.25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 x14ac:dyDescent="0.25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 x14ac:dyDescent="0.25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 x14ac:dyDescent="0.25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 x14ac:dyDescent="0.25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 x14ac:dyDescent="0.25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 x14ac:dyDescent="0.25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 x14ac:dyDescent="0.25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 x14ac:dyDescent="0.25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 x14ac:dyDescent="0.25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 x14ac:dyDescent="0.25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 x14ac:dyDescent="0.25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 x14ac:dyDescent="0.25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 x14ac:dyDescent="0.25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 x14ac:dyDescent="0.25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 x14ac:dyDescent="0.25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 x14ac:dyDescent="0.25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 x14ac:dyDescent="0.25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 x14ac:dyDescent="0.25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 x14ac:dyDescent="0.25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 x14ac:dyDescent="0.25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 x14ac:dyDescent="0.25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8.5" x14ac:dyDescent="0.25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 x14ac:dyDescent="0.25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 x14ac:dyDescent="0.25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 x14ac:dyDescent="0.25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 x14ac:dyDescent="0.25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 x14ac:dyDescent="0.25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 x14ac:dyDescent="0.25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 x14ac:dyDescent="0.25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 x14ac:dyDescent="0.25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 x14ac:dyDescent="0.25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 x14ac:dyDescent="0.25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 x14ac:dyDescent="0.25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 x14ac:dyDescent="0.25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 x14ac:dyDescent="0.25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 x14ac:dyDescent="0.25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 x14ac:dyDescent="0.25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 x14ac:dyDescent="0.25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 x14ac:dyDescent="0.25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 x14ac:dyDescent="0.25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 x14ac:dyDescent="0.25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 x14ac:dyDescent="0.25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 x14ac:dyDescent="0.25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 x14ac:dyDescent="0.25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 x14ac:dyDescent="0.25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 x14ac:dyDescent="0.25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 x14ac:dyDescent="0.25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 x14ac:dyDescent="0.25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 x14ac:dyDescent="0.25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 x14ac:dyDescent="0.25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 x14ac:dyDescent="0.25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 x14ac:dyDescent="0.25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 x14ac:dyDescent="0.25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 x14ac:dyDescent="0.25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 x14ac:dyDescent="0.25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 x14ac:dyDescent="0.25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 x14ac:dyDescent="0.25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 x14ac:dyDescent="0.25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 x14ac:dyDescent="0.25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 x14ac:dyDescent="0.25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 x14ac:dyDescent="0.2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 x14ac:dyDescent="0.25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 x14ac:dyDescent="0.25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 x14ac:dyDescent="0.25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 x14ac:dyDescent="0.25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 x14ac:dyDescent="0.25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 x14ac:dyDescent="0.2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 x14ac:dyDescent="0.25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 x14ac:dyDescent="0.25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 x14ac:dyDescent="0.25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 x14ac:dyDescent="0.25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 x14ac:dyDescent="0.2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 x14ac:dyDescent="0.25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 x14ac:dyDescent="0.25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 x14ac:dyDescent="0.25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 x14ac:dyDescent="0.2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 x14ac:dyDescent="0.2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 x14ac:dyDescent="0.2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 x14ac:dyDescent="0.2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 x14ac:dyDescent="0.2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 x14ac:dyDescent="0.25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 x14ac:dyDescent="0.25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 x14ac:dyDescent="0.2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 x14ac:dyDescent="0.25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 x14ac:dyDescent="0.25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 x14ac:dyDescent="0.25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 x14ac:dyDescent="0.25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 x14ac:dyDescent="0.25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 x14ac:dyDescent="0.25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 x14ac:dyDescent="0.25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 x14ac:dyDescent="0.25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 x14ac:dyDescent="0.25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 x14ac:dyDescent="0.2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 x14ac:dyDescent="0.25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 x14ac:dyDescent="0.25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 x14ac:dyDescent="0.25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 x14ac:dyDescent="0.25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 x14ac:dyDescent="0.25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 x14ac:dyDescent="0.25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 x14ac:dyDescent="0.25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 x14ac:dyDescent="0.2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 x14ac:dyDescent="0.25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 x14ac:dyDescent="0.25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 x14ac:dyDescent="0.2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 x14ac:dyDescent="0.2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 x14ac:dyDescent="0.2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 x14ac:dyDescent="0.2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 x14ac:dyDescent="0.2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 x14ac:dyDescent="0.2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 x14ac:dyDescent="0.2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 x14ac:dyDescent="0.2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 x14ac:dyDescent="0.2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 x14ac:dyDescent="0.25">
      <c r="D117" s="161" t="s">
        <v>67</v>
      </c>
    </row>
    <row r="118" spans="1:15" ht="30" x14ac:dyDescent="0.25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 x14ac:dyDescent="0.2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 x14ac:dyDescent="0.2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 x14ac:dyDescent="0.25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 x14ac:dyDescent="0.25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 x14ac:dyDescent="0.25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 x14ac:dyDescent="0.25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 x14ac:dyDescent="0.25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 x14ac:dyDescent="0.25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 x14ac:dyDescent="0.25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 x14ac:dyDescent="0.25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 x14ac:dyDescent="0.25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 x14ac:dyDescent="0.25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 x14ac:dyDescent="0.25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 x14ac:dyDescent="0.25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 x14ac:dyDescent="0.25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 x14ac:dyDescent="0.25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 x14ac:dyDescent="0.25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 x14ac:dyDescent="0.25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 x14ac:dyDescent="0.25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 x14ac:dyDescent="0.25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 x14ac:dyDescent="0.25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 x14ac:dyDescent="0.25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 x14ac:dyDescent="0.25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 x14ac:dyDescent="0.25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 x14ac:dyDescent="0.25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 x14ac:dyDescent="0.25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 x14ac:dyDescent="0.2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 x14ac:dyDescent="0.2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 x14ac:dyDescent="0.25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 x14ac:dyDescent="0.2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 x14ac:dyDescent="0.25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 x14ac:dyDescent="0.25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 x14ac:dyDescent="0.25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 x14ac:dyDescent="0.25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 x14ac:dyDescent="0.25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 x14ac:dyDescent="0.25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 x14ac:dyDescent="0.25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 x14ac:dyDescent="0.25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 x14ac:dyDescent="0.25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 x14ac:dyDescent="0.25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8.5" x14ac:dyDescent="0.25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 x14ac:dyDescent="0.25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32"/>
      <c r="M160" s="432"/>
      <c r="N160" s="432"/>
      <c r="O160" s="432"/>
    </row>
    <row r="161" spans="1:15" hidden="1" x14ac:dyDescent="0.25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 x14ac:dyDescent="0.25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 x14ac:dyDescent="0.25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 x14ac:dyDescent="0.25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 x14ac:dyDescent="0.25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 x14ac:dyDescent="0.25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 x14ac:dyDescent="0.2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 x14ac:dyDescent="0.25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 x14ac:dyDescent="0.25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 x14ac:dyDescent="0.25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 x14ac:dyDescent="0.2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 x14ac:dyDescent="0.2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 x14ac:dyDescent="0.2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 x14ac:dyDescent="0.25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 x14ac:dyDescent="0.2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 x14ac:dyDescent="0.2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 x14ac:dyDescent="0.2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 x14ac:dyDescent="0.2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 x14ac:dyDescent="0.2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 x14ac:dyDescent="0.2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30" x14ac:dyDescent="0.25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 x14ac:dyDescent="0.2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 x14ac:dyDescent="0.25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 x14ac:dyDescent="0.25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 x14ac:dyDescent="0.25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 x14ac:dyDescent="0.25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 x14ac:dyDescent="0.25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 x14ac:dyDescent="0.25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 x14ac:dyDescent="0.2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 x14ac:dyDescent="0.25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 x14ac:dyDescent="0.25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 x14ac:dyDescent="0.25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 x14ac:dyDescent="0.25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 x14ac:dyDescent="0.25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 x14ac:dyDescent="0.25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 x14ac:dyDescent="0.25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 x14ac:dyDescent="0.25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 x14ac:dyDescent="0.25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 x14ac:dyDescent="0.25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 x14ac:dyDescent="0.25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 x14ac:dyDescent="0.25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 x14ac:dyDescent="0.25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 x14ac:dyDescent="0.25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 x14ac:dyDescent="0.25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 x14ac:dyDescent="0.25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 x14ac:dyDescent="0.25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 x14ac:dyDescent="0.25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 x14ac:dyDescent="0.25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 x14ac:dyDescent="0.25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 x14ac:dyDescent="0.25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 x14ac:dyDescent="0.25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 x14ac:dyDescent="0.25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 x14ac:dyDescent="0.25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 x14ac:dyDescent="0.25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 x14ac:dyDescent="0.2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 x14ac:dyDescent="0.25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 x14ac:dyDescent="0.25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 x14ac:dyDescent="0.25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 x14ac:dyDescent="0.25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 x14ac:dyDescent="0.25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 x14ac:dyDescent="0.25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 x14ac:dyDescent="0.25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 x14ac:dyDescent="0.25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 x14ac:dyDescent="0.25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 x14ac:dyDescent="0.25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 x14ac:dyDescent="0.25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 x14ac:dyDescent="0.25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 x14ac:dyDescent="0.25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 x14ac:dyDescent="0.25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 x14ac:dyDescent="0.25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 x14ac:dyDescent="0.25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 x14ac:dyDescent="0.2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 x14ac:dyDescent="0.25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 x14ac:dyDescent="0.25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 x14ac:dyDescent="0.25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 x14ac:dyDescent="0.2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 x14ac:dyDescent="0.2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 x14ac:dyDescent="0.2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 x14ac:dyDescent="0.25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 x14ac:dyDescent="0.2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 x14ac:dyDescent="0.2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 x14ac:dyDescent="0.2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 x14ac:dyDescent="0.2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 x14ac:dyDescent="0.2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 x14ac:dyDescent="0.2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30" x14ac:dyDescent="0.25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 x14ac:dyDescent="0.2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 x14ac:dyDescent="0.2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 x14ac:dyDescent="0.25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 x14ac:dyDescent="0.25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 x14ac:dyDescent="0.25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 x14ac:dyDescent="0.25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 x14ac:dyDescent="0.25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 x14ac:dyDescent="0.2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 x14ac:dyDescent="0.25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 x14ac:dyDescent="0.25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 x14ac:dyDescent="0.25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 x14ac:dyDescent="0.25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 x14ac:dyDescent="0.2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 x14ac:dyDescent="0.25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 x14ac:dyDescent="0.2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 x14ac:dyDescent="0.2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 x14ac:dyDescent="0.2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 x14ac:dyDescent="0.2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 x14ac:dyDescent="0.2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 x14ac:dyDescent="0.2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 x14ac:dyDescent="0.25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 x14ac:dyDescent="0.25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 x14ac:dyDescent="0.25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 x14ac:dyDescent="0.25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 x14ac:dyDescent="0.25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 x14ac:dyDescent="0.25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 x14ac:dyDescent="0.25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 x14ac:dyDescent="0.25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 x14ac:dyDescent="0.25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 x14ac:dyDescent="0.25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 x14ac:dyDescent="0.25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 x14ac:dyDescent="0.25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 x14ac:dyDescent="0.25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 x14ac:dyDescent="0.2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 x14ac:dyDescent="0.25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 x14ac:dyDescent="0.25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 x14ac:dyDescent="0.25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 x14ac:dyDescent="0.25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 x14ac:dyDescent="0.25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 x14ac:dyDescent="0.25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 x14ac:dyDescent="0.25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 x14ac:dyDescent="0.25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 x14ac:dyDescent="0.25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 x14ac:dyDescent="0.25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 x14ac:dyDescent="0.25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 x14ac:dyDescent="0.25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 x14ac:dyDescent="0.25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 x14ac:dyDescent="0.25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 x14ac:dyDescent="0.25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 x14ac:dyDescent="0.25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 x14ac:dyDescent="0.25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 x14ac:dyDescent="0.25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 x14ac:dyDescent="0.25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 x14ac:dyDescent="0.25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 x14ac:dyDescent="0.25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 x14ac:dyDescent="0.25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 x14ac:dyDescent="0.25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 x14ac:dyDescent="0.25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 x14ac:dyDescent="0.25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 x14ac:dyDescent="0.25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 x14ac:dyDescent="0.25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 x14ac:dyDescent="0.25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 x14ac:dyDescent="0.25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 x14ac:dyDescent="0.25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 x14ac:dyDescent="0.25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 x14ac:dyDescent="0.25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 x14ac:dyDescent="0.25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 x14ac:dyDescent="0.25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 x14ac:dyDescent="0.25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 x14ac:dyDescent="0.25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 x14ac:dyDescent="0.25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 x14ac:dyDescent="0.25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 x14ac:dyDescent="0.25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 x14ac:dyDescent="0.25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 x14ac:dyDescent="0.25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 x14ac:dyDescent="0.25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 x14ac:dyDescent="0.25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 x14ac:dyDescent="0.25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 x14ac:dyDescent="0.25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 x14ac:dyDescent="0.25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 x14ac:dyDescent="0.25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 x14ac:dyDescent="0.25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 x14ac:dyDescent="0.25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 x14ac:dyDescent="0.25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 x14ac:dyDescent="0.25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 x14ac:dyDescent="0.25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 x14ac:dyDescent="0.25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 x14ac:dyDescent="0.25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 x14ac:dyDescent="0.25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 x14ac:dyDescent="0.25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 x14ac:dyDescent="0.25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 x14ac:dyDescent="0.25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 x14ac:dyDescent="0.25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 x14ac:dyDescent="0.25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 x14ac:dyDescent="0.25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 x14ac:dyDescent="0.25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 x14ac:dyDescent="0.25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 x14ac:dyDescent="0.25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 x14ac:dyDescent="0.25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 x14ac:dyDescent="0.25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 x14ac:dyDescent="0.25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 x14ac:dyDescent="0.25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 x14ac:dyDescent="0.25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 x14ac:dyDescent="0.25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 x14ac:dyDescent="0.25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 x14ac:dyDescent="0.25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 x14ac:dyDescent="0.25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 x14ac:dyDescent="0.25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 x14ac:dyDescent="0.25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 x14ac:dyDescent="0.25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 x14ac:dyDescent="0.25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 x14ac:dyDescent="0.25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 x14ac:dyDescent="0.25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 x14ac:dyDescent="0.25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 x14ac:dyDescent="0.25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 x14ac:dyDescent="0.25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 x14ac:dyDescent="0.25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 x14ac:dyDescent="0.25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 x14ac:dyDescent="0.25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 x14ac:dyDescent="0.25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 x14ac:dyDescent="0.25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 x14ac:dyDescent="0.25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 x14ac:dyDescent="0.25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 x14ac:dyDescent="0.25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 x14ac:dyDescent="0.25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 x14ac:dyDescent="0.25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 x14ac:dyDescent="0.25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 x14ac:dyDescent="0.25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 x14ac:dyDescent="0.25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 x14ac:dyDescent="0.25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 x14ac:dyDescent="0.25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 x14ac:dyDescent="0.25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 x14ac:dyDescent="0.25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 x14ac:dyDescent="0.25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 x14ac:dyDescent="0.25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 x14ac:dyDescent="0.25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 x14ac:dyDescent="0.25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 x14ac:dyDescent="0.25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 x14ac:dyDescent="0.25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 x14ac:dyDescent="0.25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 x14ac:dyDescent="0.25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 x14ac:dyDescent="0.25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 x14ac:dyDescent="0.25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 x14ac:dyDescent="0.25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 x14ac:dyDescent="0.25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 x14ac:dyDescent="0.25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 x14ac:dyDescent="0.25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 x14ac:dyDescent="0.25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 x14ac:dyDescent="0.25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 x14ac:dyDescent="0.25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 x14ac:dyDescent="0.25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 x14ac:dyDescent="0.25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 x14ac:dyDescent="0.25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 x14ac:dyDescent="0.25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 x14ac:dyDescent="0.25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 x14ac:dyDescent="0.25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 x14ac:dyDescent="0.25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 x14ac:dyDescent="0.25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 x14ac:dyDescent="0.25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 x14ac:dyDescent="0.25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 x14ac:dyDescent="0.25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 x14ac:dyDescent="0.25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 x14ac:dyDescent="0.25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 x14ac:dyDescent="0.25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 x14ac:dyDescent="0.25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 x14ac:dyDescent="0.25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 x14ac:dyDescent="0.25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 x14ac:dyDescent="0.25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 x14ac:dyDescent="0.25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 x14ac:dyDescent="0.25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 x14ac:dyDescent="0.25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 x14ac:dyDescent="0.25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 x14ac:dyDescent="0.25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 x14ac:dyDescent="0.25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 x14ac:dyDescent="0.25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 x14ac:dyDescent="0.25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 x14ac:dyDescent="0.25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 x14ac:dyDescent="0.25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 x14ac:dyDescent="0.25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 x14ac:dyDescent="0.25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 x14ac:dyDescent="0.25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 x14ac:dyDescent="0.25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 x14ac:dyDescent="0.25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 x14ac:dyDescent="0.25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 x14ac:dyDescent="0.25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 x14ac:dyDescent="0.25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 x14ac:dyDescent="0.25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 x14ac:dyDescent="0.25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 x14ac:dyDescent="0.25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 x14ac:dyDescent="0.25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 x14ac:dyDescent="0.25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 x14ac:dyDescent="0.25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 x14ac:dyDescent="0.25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 x14ac:dyDescent="0.25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 x14ac:dyDescent="0.25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 x14ac:dyDescent="0.25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 x14ac:dyDescent="0.25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 x14ac:dyDescent="0.25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 x14ac:dyDescent="0.25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 x14ac:dyDescent="0.25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 x14ac:dyDescent="0.25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 x14ac:dyDescent="0.25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 x14ac:dyDescent="0.25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 x14ac:dyDescent="0.25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 x14ac:dyDescent="0.25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 x14ac:dyDescent="0.25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 x14ac:dyDescent="0.25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 x14ac:dyDescent="0.2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 x14ac:dyDescent="0.25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 x14ac:dyDescent="0.25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 x14ac:dyDescent="0.2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 x14ac:dyDescent="0.25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 x14ac:dyDescent="0.25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 x14ac:dyDescent="0.2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 x14ac:dyDescent="0.2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 x14ac:dyDescent="0.2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 x14ac:dyDescent="0.2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 x14ac:dyDescent="0.2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 x14ac:dyDescent="0.2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 x14ac:dyDescent="0.2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 x14ac:dyDescent="0.2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 x14ac:dyDescent="0.25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 x14ac:dyDescent="0.2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 x14ac:dyDescent="0.2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30" x14ac:dyDescent="0.25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 x14ac:dyDescent="0.2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8.5" x14ac:dyDescent="0.25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 x14ac:dyDescent="0.25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 x14ac:dyDescent="0.25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 x14ac:dyDescent="0.25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 x14ac:dyDescent="0.25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 x14ac:dyDescent="0.25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 x14ac:dyDescent="0.25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 x14ac:dyDescent="0.2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 x14ac:dyDescent="0.25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 x14ac:dyDescent="0.25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 x14ac:dyDescent="0.25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 x14ac:dyDescent="0.25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 x14ac:dyDescent="0.2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 x14ac:dyDescent="0.25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 x14ac:dyDescent="0.25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 x14ac:dyDescent="0.2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 x14ac:dyDescent="0.2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 x14ac:dyDescent="0.2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 x14ac:dyDescent="0.2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 x14ac:dyDescent="0.2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 x14ac:dyDescent="0.2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 x14ac:dyDescent="0.25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 x14ac:dyDescent="0.25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 x14ac:dyDescent="0.2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 x14ac:dyDescent="0.25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 x14ac:dyDescent="0.25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 x14ac:dyDescent="0.25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 x14ac:dyDescent="0.25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 x14ac:dyDescent="0.25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 x14ac:dyDescent="0.25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 x14ac:dyDescent="0.25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 x14ac:dyDescent="0.2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 x14ac:dyDescent="0.25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 x14ac:dyDescent="0.25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 x14ac:dyDescent="0.25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 x14ac:dyDescent="0.25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 x14ac:dyDescent="0.25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 x14ac:dyDescent="0.25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 x14ac:dyDescent="0.2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 x14ac:dyDescent="0.25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 x14ac:dyDescent="0.25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 x14ac:dyDescent="0.25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 x14ac:dyDescent="0.25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 x14ac:dyDescent="0.25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 x14ac:dyDescent="0.25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 x14ac:dyDescent="0.25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 x14ac:dyDescent="0.25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 x14ac:dyDescent="0.2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 x14ac:dyDescent="0.25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 x14ac:dyDescent="0.25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 x14ac:dyDescent="0.2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 x14ac:dyDescent="0.2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 x14ac:dyDescent="0.2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 x14ac:dyDescent="0.2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 x14ac:dyDescent="0.2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 x14ac:dyDescent="0.2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 x14ac:dyDescent="0.2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 x14ac:dyDescent="0.2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 x14ac:dyDescent="0.25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 x14ac:dyDescent="0.2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 x14ac:dyDescent="0.2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30" x14ac:dyDescent="0.25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 x14ac:dyDescent="0.2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 x14ac:dyDescent="0.25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 x14ac:dyDescent="0.25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 x14ac:dyDescent="0.25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 x14ac:dyDescent="0.25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 x14ac:dyDescent="0.25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 x14ac:dyDescent="0.25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 x14ac:dyDescent="0.2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 x14ac:dyDescent="0.25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 x14ac:dyDescent="0.25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 x14ac:dyDescent="0.25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 x14ac:dyDescent="0.25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 x14ac:dyDescent="0.25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 x14ac:dyDescent="0.25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 x14ac:dyDescent="0.25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 x14ac:dyDescent="0.25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 x14ac:dyDescent="0.25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 x14ac:dyDescent="0.25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 x14ac:dyDescent="0.25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 x14ac:dyDescent="0.25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 x14ac:dyDescent="0.25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 x14ac:dyDescent="0.25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 x14ac:dyDescent="0.25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 x14ac:dyDescent="0.25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 x14ac:dyDescent="0.25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 x14ac:dyDescent="0.25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 x14ac:dyDescent="0.25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 x14ac:dyDescent="0.25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 x14ac:dyDescent="0.25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 x14ac:dyDescent="0.25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 x14ac:dyDescent="0.25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 x14ac:dyDescent="0.25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 x14ac:dyDescent="0.25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 x14ac:dyDescent="0.25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 x14ac:dyDescent="0.25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 x14ac:dyDescent="0.25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 x14ac:dyDescent="0.2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 x14ac:dyDescent="0.25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 x14ac:dyDescent="0.25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 x14ac:dyDescent="0.25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 x14ac:dyDescent="0.25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 x14ac:dyDescent="0.25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 x14ac:dyDescent="0.25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 x14ac:dyDescent="0.25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 x14ac:dyDescent="0.25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 x14ac:dyDescent="0.25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 x14ac:dyDescent="0.2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 x14ac:dyDescent="0.25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 x14ac:dyDescent="0.25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 x14ac:dyDescent="0.2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 x14ac:dyDescent="0.25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 x14ac:dyDescent="0.25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 x14ac:dyDescent="0.25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 x14ac:dyDescent="0.2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 x14ac:dyDescent="0.2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 x14ac:dyDescent="0.2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 x14ac:dyDescent="0.2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 x14ac:dyDescent="0.2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 x14ac:dyDescent="0.2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 x14ac:dyDescent="0.2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 x14ac:dyDescent="0.2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 x14ac:dyDescent="0.2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30" x14ac:dyDescent="0.25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 x14ac:dyDescent="0.2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 x14ac:dyDescent="0.2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 x14ac:dyDescent="0.2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 x14ac:dyDescent="0.2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 x14ac:dyDescent="0.2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 x14ac:dyDescent="0.2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 x14ac:dyDescent="0.2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 x14ac:dyDescent="0.2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 x14ac:dyDescent="0.2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 x14ac:dyDescent="0.2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 x14ac:dyDescent="0.2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 x14ac:dyDescent="0.2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 x14ac:dyDescent="0.2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 x14ac:dyDescent="0.2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 x14ac:dyDescent="0.2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 x14ac:dyDescent="0.2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 x14ac:dyDescent="0.2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 x14ac:dyDescent="0.2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 x14ac:dyDescent="0.2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 x14ac:dyDescent="0.2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 x14ac:dyDescent="0.2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 x14ac:dyDescent="0.2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8.5" x14ac:dyDescent="0.25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 x14ac:dyDescent="0.2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 x14ac:dyDescent="0.2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 x14ac:dyDescent="0.2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 x14ac:dyDescent="0.2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 x14ac:dyDescent="0.2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 x14ac:dyDescent="0.2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 x14ac:dyDescent="0.2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 x14ac:dyDescent="0.2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 x14ac:dyDescent="0.2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 x14ac:dyDescent="0.2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 x14ac:dyDescent="0.2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 x14ac:dyDescent="0.2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 x14ac:dyDescent="0.2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 x14ac:dyDescent="0.2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 x14ac:dyDescent="0.2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 x14ac:dyDescent="0.2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 x14ac:dyDescent="0.2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 x14ac:dyDescent="0.2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 x14ac:dyDescent="0.2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 x14ac:dyDescent="0.2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 x14ac:dyDescent="0.2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 x14ac:dyDescent="0.2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 x14ac:dyDescent="0.2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 x14ac:dyDescent="0.2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 x14ac:dyDescent="0.2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 x14ac:dyDescent="0.2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 x14ac:dyDescent="0.2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 x14ac:dyDescent="0.2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 x14ac:dyDescent="0.2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 x14ac:dyDescent="0.2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 x14ac:dyDescent="0.2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 x14ac:dyDescent="0.2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 x14ac:dyDescent="0.2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 x14ac:dyDescent="0.2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 x14ac:dyDescent="0.2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 x14ac:dyDescent="0.2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30" x14ac:dyDescent="0.25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 x14ac:dyDescent="0.2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 x14ac:dyDescent="0.2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 x14ac:dyDescent="0.2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 x14ac:dyDescent="0.2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 x14ac:dyDescent="0.2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 x14ac:dyDescent="0.2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 x14ac:dyDescent="0.2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 x14ac:dyDescent="0.2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 x14ac:dyDescent="0.2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 x14ac:dyDescent="0.2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 x14ac:dyDescent="0.2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 x14ac:dyDescent="0.2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 x14ac:dyDescent="0.2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 x14ac:dyDescent="0.2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 x14ac:dyDescent="0.2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 x14ac:dyDescent="0.2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 x14ac:dyDescent="0.2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 x14ac:dyDescent="0.2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 x14ac:dyDescent="0.2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 x14ac:dyDescent="0.2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 x14ac:dyDescent="0.2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 x14ac:dyDescent="0.2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 x14ac:dyDescent="0.2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 x14ac:dyDescent="0.2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 x14ac:dyDescent="0.2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 x14ac:dyDescent="0.2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 x14ac:dyDescent="0.2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 x14ac:dyDescent="0.2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 x14ac:dyDescent="0.2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 x14ac:dyDescent="0.2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 x14ac:dyDescent="0.2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 x14ac:dyDescent="0.2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 x14ac:dyDescent="0.2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 x14ac:dyDescent="0.2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 x14ac:dyDescent="0.2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 x14ac:dyDescent="0.2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 x14ac:dyDescent="0.2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 x14ac:dyDescent="0.2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 x14ac:dyDescent="0.2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 x14ac:dyDescent="0.2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 x14ac:dyDescent="0.2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 x14ac:dyDescent="0.2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 x14ac:dyDescent="0.2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 x14ac:dyDescent="0.2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 x14ac:dyDescent="0.2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 x14ac:dyDescent="0.2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 x14ac:dyDescent="0.2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 x14ac:dyDescent="0.2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 x14ac:dyDescent="0.2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 x14ac:dyDescent="0.2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 x14ac:dyDescent="0.2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 x14ac:dyDescent="0.2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 x14ac:dyDescent="0.2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 x14ac:dyDescent="0.25">
      <c r="D711" s="161" t="s">
        <v>67</v>
      </c>
    </row>
    <row r="712" spans="1:15" ht="30" x14ac:dyDescent="0.25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 x14ac:dyDescent="0.2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 x14ac:dyDescent="0.2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 x14ac:dyDescent="0.2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 x14ac:dyDescent="0.2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 x14ac:dyDescent="0.2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 x14ac:dyDescent="0.2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 x14ac:dyDescent="0.2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 x14ac:dyDescent="0.2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 x14ac:dyDescent="0.2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 x14ac:dyDescent="0.2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 x14ac:dyDescent="0.2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 x14ac:dyDescent="0.2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 x14ac:dyDescent="0.2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 x14ac:dyDescent="0.2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 x14ac:dyDescent="0.2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 x14ac:dyDescent="0.2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 x14ac:dyDescent="0.2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 x14ac:dyDescent="0.2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 x14ac:dyDescent="0.2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 x14ac:dyDescent="0.2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 x14ac:dyDescent="0.2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 x14ac:dyDescent="0.2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 x14ac:dyDescent="0.2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 x14ac:dyDescent="0.2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 x14ac:dyDescent="0.2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 x14ac:dyDescent="0.2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 x14ac:dyDescent="0.2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 x14ac:dyDescent="0.2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 x14ac:dyDescent="0.2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 x14ac:dyDescent="0.2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 x14ac:dyDescent="0.2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 x14ac:dyDescent="0.2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 x14ac:dyDescent="0.2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 x14ac:dyDescent="0.2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 x14ac:dyDescent="0.2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 x14ac:dyDescent="0.2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 x14ac:dyDescent="0.2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 x14ac:dyDescent="0.2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 x14ac:dyDescent="0.2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 x14ac:dyDescent="0.2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8.5" x14ac:dyDescent="0.25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 x14ac:dyDescent="0.2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32"/>
      <c r="M754" s="432"/>
      <c r="N754" s="432"/>
      <c r="O754" s="432"/>
    </row>
    <row r="755" spans="1:15" x14ac:dyDescent="0.2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 x14ac:dyDescent="0.2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 x14ac:dyDescent="0.2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 x14ac:dyDescent="0.2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 x14ac:dyDescent="0.2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 x14ac:dyDescent="0.2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 x14ac:dyDescent="0.2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 x14ac:dyDescent="0.2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 x14ac:dyDescent="0.2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 x14ac:dyDescent="0.2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 x14ac:dyDescent="0.2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 x14ac:dyDescent="0.2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 x14ac:dyDescent="0.2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 x14ac:dyDescent="0.2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 x14ac:dyDescent="0.2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 x14ac:dyDescent="0.2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 x14ac:dyDescent="0.2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 x14ac:dyDescent="0.2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30" x14ac:dyDescent="0.25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 x14ac:dyDescent="0.2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 x14ac:dyDescent="0.2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 x14ac:dyDescent="0.2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 x14ac:dyDescent="0.2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 x14ac:dyDescent="0.2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 x14ac:dyDescent="0.2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 x14ac:dyDescent="0.2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 x14ac:dyDescent="0.2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 x14ac:dyDescent="0.2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 x14ac:dyDescent="0.2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 x14ac:dyDescent="0.2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 x14ac:dyDescent="0.2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 x14ac:dyDescent="0.2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 x14ac:dyDescent="0.2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 x14ac:dyDescent="0.2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 x14ac:dyDescent="0.2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 x14ac:dyDescent="0.2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 x14ac:dyDescent="0.2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 x14ac:dyDescent="0.2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 x14ac:dyDescent="0.2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 x14ac:dyDescent="0.2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 x14ac:dyDescent="0.2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 x14ac:dyDescent="0.2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 x14ac:dyDescent="0.2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 x14ac:dyDescent="0.2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 x14ac:dyDescent="0.2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 x14ac:dyDescent="0.2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 x14ac:dyDescent="0.2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 x14ac:dyDescent="0.2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 x14ac:dyDescent="0.2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 x14ac:dyDescent="0.2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 x14ac:dyDescent="0.2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 x14ac:dyDescent="0.2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 x14ac:dyDescent="0.2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 x14ac:dyDescent="0.2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 x14ac:dyDescent="0.2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 x14ac:dyDescent="0.2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 x14ac:dyDescent="0.2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 x14ac:dyDescent="0.2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 x14ac:dyDescent="0.2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 x14ac:dyDescent="0.2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 x14ac:dyDescent="0.2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 x14ac:dyDescent="0.2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 x14ac:dyDescent="0.2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 x14ac:dyDescent="0.2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 x14ac:dyDescent="0.2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 x14ac:dyDescent="0.2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 x14ac:dyDescent="0.2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 x14ac:dyDescent="0.2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 x14ac:dyDescent="0.2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 x14ac:dyDescent="0.2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 x14ac:dyDescent="0.2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30" x14ac:dyDescent="0.25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 x14ac:dyDescent="0.2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 x14ac:dyDescent="0.2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 x14ac:dyDescent="0.2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 x14ac:dyDescent="0.2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 x14ac:dyDescent="0.2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 x14ac:dyDescent="0.2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 x14ac:dyDescent="0.2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 x14ac:dyDescent="0.2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 x14ac:dyDescent="0.2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 x14ac:dyDescent="0.2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 x14ac:dyDescent="0.2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 x14ac:dyDescent="0.2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 x14ac:dyDescent="0.2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 x14ac:dyDescent="0.2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 x14ac:dyDescent="0.2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 x14ac:dyDescent="0.2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 x14ac:dyDescent="0.2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 x14ac:dyDescent="0.2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 x14ac:dyDescent="0.2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 x14ac:dyDescent="0.2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 x14ac:dyDescent="0.2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 x14ac:dyDescent="0.2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 x14ac:dyDescent="0.2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 x14ac:dyDescent="0.2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 x14ac:dyDescent="0.2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 x14ac:dyDescent="0.2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 x14ac:dyDescent="0.2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 x14ac:dyDescent="0.2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 x14ac:dyDescent="0.2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 x14ac:dyDescent="0.2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 x14ac:dyDescent="0.2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 x14ac:dyDescent="0.2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 x14ac:dyDescent="0.2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 x14ac:dyDescent="0.2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 x14ac:dyDescent="0.2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 x14ac:dyDescent="0.2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 x14ac:dyDescent="0.2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 x14ac:dyDescent="0.2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 x14ac:dyDescent="0.2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 x14ac:dyDescent="0.2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 x14ac:dyDescent="0.2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 x14ac:dyDescent="0.2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 x14ac:dyDescent="0.2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 x14ac:dyDescent="0.2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 x14ac:dyDescent="0.2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 x14ac:dyDescent="0.2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 x14ac:dyDescent="0.2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 x14ac:dyDescent="0.2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30" x14ac:dyDescent="0.25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 x14ac:dyDescent="0.2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 x14ac:dyDescent="0.2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 x14ac:dyDescent="0.2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 x14ac:dyDescent="0.2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 x14ac:dyDescent="0.2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 x14ac:dyDescent="0.2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 x14ac:dyDescent="0.2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 x14ac:dyDescent="0.2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 x14ac:dyDescent="0.2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 x14ac:dyDescent="0.2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 x14ac:dyDescent="0.2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 x14ac:dyDescent="0.2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 x14ac:dyDescent="0.2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 x14ac:dyDescent="0.2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 x14ac:dyDescent="0.2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 x14ac:dyDescent="0.2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 x14ac:dyDescent="0.2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 x14ac:dyDescent="0.2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 x14ac:dyDescent="0.2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 x14ac:dyDescent="0.2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 x14ac:dyDescent="0.2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 x14ac:dyDescent="0.2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 x14ac:dyDescent="0.2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 x14ac:dyDescent="0.2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 x14ac:dyDescent="0.2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 x14ac:dyDescent="0.2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 x14ac:dyDescent="0.2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 x14ac:dyDescent="0.2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 x14ac:dyDescent="0.2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 x14ac:dyDescent="0.2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 x14ac:dyDescent="0.2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 x14ac:dyDescent="0.2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 x14ac:dyDescent="0.2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 x14ac:dyDescent="0.2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 x14ac:dyDescent="0.2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 x14ac:dyDescent="0.2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 x14ac:dyDescent="0.2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 x14ac:dyDescent="0.2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 x14ac:dyDescent="0.2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 x14ac:dyDescent="0.2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 x14ac:dyDescent="0.2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 x14ac:dyDescent="0.2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 x14ac:dyDescent="0.2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 x14ac:dyDescent="0.2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 x14ac:dyDescent="0.2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 x14ac:dyDescent="0.2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 x14ac:dyDescent="0.2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30" x14ac:dyDescent="0.25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 x14ac:dyDescent="0.2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 x14ac:dyDescent="0.2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 x14ac:dyDescent="0.2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 x14ac:dyDescent="0.2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 x14ac:dyDescent="0.2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 x14ac:dyDescent="0.2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 x14ac:dyDescent="0.2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 x14ac:dyDescent="0.2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 x14ac:dyDescent="0.2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 x14ac:dyDescent="0.2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 x14ac:dyDescent="0.2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 x14ac:dyDescent="0.2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 x14ac:dyDescent="0.2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 x14ac:dyDescent="0.2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 x14ac:dyDescent="0.2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 x14ac:dyDescent="0.2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 x14ac:dyDescent="0.2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 x14ac:dyDescent="0.2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 x14ac:dyDescent="0.2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 x14ac:dyDescent="0.2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 x14ac:dyDescent="0.2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 x14ac:dyDescent="0.2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 x14ac:dyDescent="0.2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 x14ac:dyDescent="0.2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 x14ac:dyDescent="0.2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 x14ac:dyDescent="0.2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 x14ac:dyDescent="0.2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 x14ac:dyDescent="0.2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 x14ac:dyDescent="0.2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 x14ac:dyDescent="0.2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 x14ac:dyDescent="0.2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 x14ac:dyDescent="0.2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 x14ac:dyDescent="0.2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 x14ac:dyDescent="0.2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 x14ac:dyDescent="0.2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 x14ac:dyDescent="0.2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 x14ac:dyDescent="0.2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 x14ac:dyDescent="0.2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 x14ac:dyDescent="0.2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 x14ac:dyDescent="0.2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 x14ac:dyDescent="0.2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 x14ac:dyDescent="0.2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 x14ac:dyDescent="0.2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 x14ac:dyDescent="0.2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 x14ac:dyDescent="0.2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 x14ac:dyDescent="0.2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 x14ac:dyDescent="0.2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 x14ac:dyDescent="0.2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 x14ac:dyDescent="0.2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 x14ac:dyDescent="0.2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 x14ac:dyDescent="0.2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 x14ac:dyDescent="0.2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 x14ac:dyDescent="0.2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 x14ac:dyDescent="0.2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 x14ac:dyDescent="0.2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 x14ac:dyDescent="0.2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 x14ac:dyDescent="0.2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 x14ac:dyDescent="0.2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 x14ac:dyDescent="0.2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 x14ac:dyDescent="0.2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 x14ac:dyDescent="0.2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 x14ac:dyDescent="0.2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 x14ac:dyDescent="0.2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 x14ac:dyDescent="0.2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 x14ac:dyDescent="0.2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30" x14ac:dyDescent="0.25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 x14ac:dyDescent="0.2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 x14ac:dyDescent="0.2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 x14ac:dyDescent="0.2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 x14ac:dyDescent="0.2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 x14ac:dyDescent="0.2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 x14ac:dyDescent="0.2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 x14ac:dyDescent="0.2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 x14ac:dyDescent="0.2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 x14ac:dyDescent="0.2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 x14ac:dyDescent="0.2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 x14ac:dyDescent="0.2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 x14ac:dyDescent="0.2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 x14ac:dyDescent="0.2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 x14ac:dyDescent="0.2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 x14ac:dyDescent="0.2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 x14ac:dyDescent="0.2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 x14ac:dyDescent="0.2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 x14ac:dyDescent="0.2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 x14ac:dyDescent="0.2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 x14ac:dyDescent="0.2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 x14ac:dyDescent="0.2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 x14ac:dyDescent="0.2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 x14ac:dyDescent="0.2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 x14ac:dyDescent="0.2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 x14ac:dyDescent="0.2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 x14ac:dyDescent="0.2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 x14ac:dyDescent="0.2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 x14ac:dyDescent="0.2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 x14ac:dyDescent="0.2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 x14ac:dyDescent="0.2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 x14ac:dyDescent="0.2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 x14ac:dyDescent="0.2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 x14ac:dyDescent="0.2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 x14ac:dyDescent="0.2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 x14ac:dyDescent="0.2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 x14ac:dyDescent="0.2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 x14ac:dyDescent="0.2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 x14ac:dyDescent="0.2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 x14ac:dyDescent="0.2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 x14ac:dyDescent="0.2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 x14ac:dyDescent="0.2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 x14ac:dyDescent="0.2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 x14ac:dyDescent="0.2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 x14ac:dyDescent="0.2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 x14ac:dyDescent="0.2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 x14ac:dyDescent="0.2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 x14ac:dyDescent="0.2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 x14ac:dyDescent="0.2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 x14ac:dyDescent="0.2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 x14ac:dyDescent="0.2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 x14ac:dyDescent="0.2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 x14ac:dyDescent="0.2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 x14ac:dyDescent="0.25">
      <c r="A1043" s="433"/>
      <c r="B1043" s="434"/>
      <c r="C1043" s="434"/>
      <c r="D1043" s="435"/>
      <c r="E1043" s="434"/>
      <c r="F1043" s="436"/>
      <c r="G1043" s="434"/>
      <c r="H1043" s="437"/>
      <c r="I1043" s="438"/>
      <c r="J1043" s="438"/>
      <c r="K1043" s="434"/>
      <c r="L1043" s="434"/>
      <c r="M1043" s="434"/>
      <c r="N1043" s="439"/>
    </row>
    <row r="1044" spans="1:15" x14ac:dyDescent="0.25">
      <c r="A1044" s="440"/>
      <c r="B1044" s="441"/>
      <c r="C1044" s="441"/>
      <c r="D1044" s="442"/>
      <c r="E1044" s="441"/>
      <c r="F1044" s="443"/>
      <c r="G1044" s="441"/>
      <c r="H1044" s="444"/>
      <c r="I1044" s="445"/>
      <c r="J1044" s="445"/>
      <c r="K1044" s="441"/>
      <c r="L1044" s="441"/>
      <c r="M1044" s="441"/>
      <c r="N1044" s="446"/>
    </row>
    <row r="1045" spans="1:15" x14ac:dyDescent="0.25">
      <c r="A1045" s="447"/>
      <c r="B1045" s="448"/>
      <c r="C1045" s="448"/>
      <c r="D1045" s="449"/>
      <c r="E1045" s="448"/>
      <c r="F1045" s="450"/>
      <c r="G1045" s="448"/>
      <c r="H1045" s="451"/>
      <c r="I1045" s="452"/>
      <c r="J1045" s="452"/>
      <c r="K1045" s="448"/>
      <c r="L1045" s="448"/>
      <c r="M1045" s="448"/>
      <c r="N1045" s="453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2024-06-10T16:17:47Z</dcterms:modified>
</cp:coreProperties>
</file>