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T5" i="1" l="1"/>
  <c r="S5" i="1"/>
  <c r="R5" i="1"/>
  <c r="Q5" i="1"/>
  <c r="P5" i="1"/>
  <c r="E5" i="1"/>
  <c r="L55" i="1" l="1"/>
  <c r="M55" i="1"/>
  <c r="N55" i="1"/>
  <c r="O55" i="1"/>
  <c r="K55" i="1"/>
  <c r="L22" i="1"/>
  <c r="M22" i="1"/>
  <c r="N22" i="1"/>
  <c r="O22" i="1"/>
  <c r="K22" i="1"/>
  <c r="Q24" i="1" l="1"/>
  <c r="R24" i="1"/>
  <c r="S24" i="1"/>
  <c r="T24" i="1"/>
  <c r="P24" i="1"/>
  <c r="T45" i="1" l="1"/>
  <c r="S45" i="1"/>
  <c r="R45" i="1"/>
  <c r="Q45" i="1"/>
  <c r="P45" i="1"/>
  <c r="Q37" i="1"/>
  <c r="R37" i="1"/>
  <c r="S37" i="1"/>
  <c r="T37" i="1"/>
  <c r="P37" i="1"/>
  <c r="Q58" i="1"/>
  <c r="R58" i="1"/>
  <c r="S58" i="1"/>
  <c r="T58" i="1"/>
  <c r="P58" i="1"/>
  <c r="Q57" i="1" l="1"/>
  <c r="R57" i="1"/>
  <c r="S57" i="1"/>
  <c r="P57" i="1"/>
  <c r="Q11" i="1"/>
  <c r="R11" i="1"/>
  <c r="S11" i="1"/>
  <c r="T11" i="1"/>
  <c r="P11" i="1"/>
  <c r="Q19" i="1"/>
  <c r="R19" i="1"/>
  <c r="S19" i="1"/>
  <c r="T19" i="1"/>
  <c r="P19" i="1"/>
  <c r="D7" i="3" l="1"/>
  <c r="C9" i="3"/>
  <c r="E9" i="3"/>
  <c r="G9" i="3"/>
  <c r="D9" i="3"/>
  <c r="F9" i="3"/>
  <c r="C7" i="3"/>
  <c r="E7" i="3"/>
  <c r="G7" i="3"/>
  <c r="F7" i="3"/>
  <c r="E19" i="1"/>
  <c r="T20" i="1"/>
  <c r="T22" i="1" s="1"/>
  <c r="S20" i="1"/>
  <c r="S22" i="1" s="1"/>
  <c r="R20" i="1"/>
  <c r="R22" i="1" s="1"/>
  <c r="Q20" i="1"/>
  <c r="Q22" i="1" s="1"/>
  <c r="P20" i="1"/>
  <c r="P22" i="1" s="1"/>
  <c r="H20" i="1"/>
  <c r="L59" i="1"/>
  <c r="M59" i="1"/>
  <c r="N59" i="1"/>
  <c r="O59" i="1"/>
  <c r="P59" i="1"/>
  <c r="Q59" i="1"/>
  <c r="R59" i="1"/>
  <c r="S59" i="1"/>
  <c r="T59" i="1"/>
  <c r="K59" i="1"/>
  <c r="Q54" i="1"/>
  <c r="R54" i="1"/>
  <c r="S54" i="1"/>
  <c r="T54" i="1"/>
  <c r="P54" i="1"/>
  <c r="Q53" i="1"/>
  <c r="R53" i="1"/>
  <c r="S53" i="1"/>
  <c r="T53" i="1"/>
  <c r="P53" i="1"/>
  <c r="Q26" i="1"/>
  <c r="R26" i="1"/>
  <c r="S26" i="1"/>
  <c r="T26" i="1"/>
  <c r="P26" i="1"/>
  <c r="H11" i="1"/>
  <c r="E11" i="1"/>
  <c r="P55" i="1" l="1"/>
  <c r="R55" i="1"/>
  <c r="T55" i="1"/>
  <c r="Q55" i="1"/>
  <c r="S55" i="1"/>
  <c r="K60" i="1"/>
  <c r="C3" i="3" s="1"/>
  <c r="L60" i="1"/>
  <c r="N60" i="1"/>
  <c r="O60" i="1"/>
  <c r="M60" i="1"/>
  <c r="G19" i="3"/>
  <c r="D17" i="3"/>
  <c r="E19" i="3"/>
  <c r="F17" i="3"/>
  <c r="C17" i="3"/>
  <c r="E17" i="3"/>
  <c r="F19" i="3"/>
  <c r="G17" i="3"/>
  <c r="D19" i="3"/>
  <c r="C19" i="3"/>
  <c r="H19" i="1"/>
  <c r="G15" i="3"/>
  <c r="F15" i="3"/>
  <c r="E15" i="3"/>
  <c r="D15" i="3"/>
  <c r="C15" i="3"/>
  <c r="E3" i="3" l="1"/>
  <c r="D3" i="3"/>
  <c r="F3" i="3"/>
  <c r="G3" i="3"/>
  <c r="P60" i="1"/>
  <c r="Q60" i="1"/>
  <c r="T60" i="1"/>
  <c r="S60" i="1"/>
  <c r="R60" i="1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  <c r="H60" i="1"/>
  <c r="H10" i="1"/>
  <c r="H12" i="1"/>
  <c r="H8" i="1"/>
  <c r="H9" i="1"/>
  <c r="H6" i="1"/>
  <c r="I9" i="1"/>
  <c r="H7" i="1"/>
  <c r="H13" i="1" l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I50" i="1" l="1"/>
  <c r="I47" i="1" l="1"/>
  <c r="I29" i="1" l="1"/>
  <c r="I13" i="1" l="1"/>
</calcChain>
</file>

<file path=xl/sharedStrings.xml><?xml version="1.0" encoding="utf-8"?>
<sst xmlns="http://schemas.openxmlformats.org/spreadsheetml/2006/main" count="1995" uniqueCount="359">
  <si>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</si>
  <si>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</si>
  <si>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</si>
  <si>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</si>
  <si>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</si>
  <si>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</si>
  <si>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</si>
  <si>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</si>
  <si>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</si>
  <si>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</si>
  <si>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</si>
  <si>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</si>
  <si>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</si>
  <si>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</si>
  <si>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</si>
  <si>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</si>
  <si>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</si>
  <si>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</si>
  <si>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</si>
  <si>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</si>
  <si>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</si>
  <si>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</si>
  <si>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</si>
  <si>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</si>
  <si>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</si>
  <si>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</si>
  <si>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</si>
  <si>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</si>
  <si>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</si>
  <si>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</si>
  <si>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</si>
  <si>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</si>
  <si>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</si>
  <si>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</si>
  <si>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</si>
  <si>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</si>
  <si>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</si>
  <si>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</si>
  <si>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</si>
  <si>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</si>
  <si>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</si>
  <si>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</si>
  <si>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</si>
  <si>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</si>
  <si>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</si>
  <si>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</si>
  <si>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</si>
  <si>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</si>
  <si>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</si>
  <si>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</si>
  <si>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</si>
  <si>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</si>
  <si>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</si>
  <si>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</si>
  <si>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</si>
  <si>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</si>
  <si>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</si>
  <si>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</si>
  <si>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</si>
  <si>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</si>
  <si>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</si>
  <si>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</si>
  <si>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</si>
  <si>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</si>
  <si>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</si>
  <si>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</si>
  <si>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</si>
  <si>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</si>
  <si>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</si>
  <si>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</si>
  <si>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</si>
  <si>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</si>
  <si>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</si>
  <si>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</si>
  <si>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</si>
  <si>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</si>
  <si>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</si>
  <si>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</si>
  <si>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</si>
  <si>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</si>
  <si>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</si>
  <si>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</si>
  <si>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</si>
  <si>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</si>
  <si>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</si>
  <si>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</si>
  <si>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</si>
  <si>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</si>
  <si>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</si>
  <si>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</si>
  <si>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</si>
  <si>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</si>
  <si>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</si>
  <si>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</si>
  <si>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</si>
  <si>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</si>
  <si>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</si>
  <si>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</si>
  <si>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</si>
  <si>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</si>
  <si>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</si>
  <si>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</si>
  <si>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</si>
  <si>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</si>
  <si>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</si>
  <si>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</si>
  <si>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</si>
  <si>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</si>
  <si>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</si>
  <si>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</si>
  <si>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</si>
  <si>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</si>
  <si>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</si>
  <si>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</si>
  <si>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</si>
  <si>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</si>
  <si>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</si>
  <si>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</si>
  <si>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</si>
  <si>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</si>
  <si>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</si>
  <si>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</si>
  <si>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</si>
  <si>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</si>
  <si>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</si>
  <si>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</si>
  <si>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</si>
  <si>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</si>
  <si>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</si>
  <si>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</si>
  <si>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</si>
  <si>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</si>
  <si>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</si>
  <si>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</si>
  <si>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</si>
  <si>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</si>
  <si>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</si>
  <si>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</si>
  <si>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</si>
  <si>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</si>
  <si>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</si>
  <si>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</si>
  <si>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</si>
  <si>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</si>
  <si>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</si>
  <si>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</si>
  <si>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</si>
  <si>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</si>
  <si>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</si>
  <si>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</si>
  <si>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</si>
  <si>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</si>
  <si>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</si>
  <si>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</si>
  <si>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</si>
  <si>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</si>
  <si>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</si>
  <si>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</si>
  <si>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</si>
  <si>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</si>
  <si>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</si>
  <si>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</si>
  <si>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</si>
  <si>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</si>
  <si>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</si>
  <si>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</si>
  <si>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</si>
  <si>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</si>
  <si>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</si>
  <si>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</si>
  <si>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</si>
  <si>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</si>
  <si>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</si>
  <si>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</si>
  <si>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</si>
  <si>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</si>
  <si>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</si>
  <si>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</si>
  <si>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</si>
  <si>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</si>
  <si>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</si>
  <si>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</si>
  <si>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</si>
  <si>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</si>
  <si>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</si>
  <si>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</si>
  <si>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</si>
  <si>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</si>
  <si>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</si>
  <si>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</si>
  <si>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</si>
  <si>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</si>
  <si>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</si>
  <si>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</si>
  <si>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</si>
  <si>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</si>
  <si>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</si>
  <si>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</si>
  <si>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</si>
  <si>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</si>
  <si>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</si>
  <si>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</si>
  <si>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</si>
  <si>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</si>
  <si>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</si>
  <si>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</si>
  <si>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</si>
  <si>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</si>
  <si>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</si>
  <si>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</si>
  <si>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</si>
  <si>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</si>
  <si>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</si>
  <si>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</si>
  <si>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</si>
  <si>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</si>
  <si>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</si>
  <si>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</si>
  <si>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</si>
  <si>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</si>
  <si>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</si>
  <si>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</si>
  <si>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</si>
  <si>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</si>
  <si>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</si>
  <si>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</si>
  <si>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</si>
  <si>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</si>
  <si>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</si>
  <si>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</si>
  <si>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</si>
  <si>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</si>
  <si>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</si>
  <si>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</si>
  <si>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</si>
  <si>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</si>
  <si>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</si>
  <si>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</si>
  <si>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</si>
  <si>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</si>
  <si>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</si>
  <si>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</si>
  <si>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</si>
  <si>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</si>
  <si>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</si>
  <si>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</si>
  <si>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</si>
  <si>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</si>
  <si>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</si>
  <si>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</si>
  <si>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</si>
  <si>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</si>
  <si>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</si>
  <si>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</si>
  <si>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</si>
  <si>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</si>
  <si>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</si>
  <si>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</si>
  <si>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</si>
  <si>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</si>
  <si>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</si>
  <si>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</si>
  <si>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</si>
  <si>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</si>
  <si>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</si>
  <si>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</si>
  <si>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</si>
  <si>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</si>
  <si>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</si>
  <si>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</si>
  <si>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</si>
  <si>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</si>
  <si>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</si>
  <si>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</si>
  <si>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</si>
  <si>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</si>
  <si>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</si>
  <si>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</si>
  <si>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</si>
  <si>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</si>
  <si>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</si>
  <si>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</si>
  <si>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</si>
  <si>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</si>
  <si>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</si>
  <si>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</si>
  <si>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</si>
  <si>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</si>
  <si>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</si>
  <si>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</si>
  <si>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</si>
  <si>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</si>
  <si>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</si>
  <si>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</si>
  <si>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</si>
  <si>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</si>
  <si>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</si>
  <si>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</si>
  <si>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</si>
  <si>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</si>
  <si>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</si>
  <si>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</si>
  <si>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</si>
  <si>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</si>
  <si>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</si>
  <si>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</si>
  <si>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</si>
  <si>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</si>
  <si>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</si>
  <si>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</si>
  <si>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</si>
  <si>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</si>
  <si>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</si>
  <si>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</si>
  <si>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</si>
  <si>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</si>
  <si>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</si>
  <si>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</si>
  <si>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</si>
  <si>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</si>
  <si>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</si>
  <si>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</si>
  <si>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</si>
  <si>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</si>
  <si>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</si>
  <si>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</si>
  <si>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</si>
  <si>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</si>
  <si>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</si>
  <si>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</si>
  <si>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</si>
  <si>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</si>
  <si>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</si>
  <si>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</si>
  <si>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</si>
  <si>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</si>
  <si>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</si>
  <si>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</si>
  <si>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</si>
  <si>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</si>
  <si>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</si>
  <si>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</si>
  <si>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</si>
  <si>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</si>
  <si>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</si>
  <si>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</si>
  <si>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</si>
  <si>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</si>
  <si>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</si>
  <si>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</si>
  <si>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</si>
  <si>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</si>
  <si>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Чай с сахаром</t>
  </si>
  <si>
    <r>
      <t>Овощи  свежие (</t>
    </r>
    <r>
      <rPr>
        <b/>
        <sz val="11"/>
        <rFont val="Times New Roman"/>
        <family val="1"/>
        <charset val="204"/>
      </rPr>
      <t xml:space="preserve"> огурцы</t>
    </r>
    <r>
      <rPr>
        <b/>
        <sz val="11"/>
        <color rgb="FF000000"/>
        <rFont val="Times New Roman"/>
        <family val="1"/>
        <charset val="204"/>
      </rPr>
      <t>)</t>
    </r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</si>
  <si>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</si>
  <si>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</si>
  <si>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1 шт</t>
  </si>
  <si>
    <t>Каша вязкая на молоке (Дружба)</t>
  </si>
  <si>
    <t>Кондитерское 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</si>
</sst>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2" formatCode="#,##0.00_ ;\-#,##0.00\ 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74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28" fillId="0" borderId="5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26" fillId="0" borderId="28" xfId="0" applyFont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/>
    </xf>
    <xf numFmtId="0" fontId="47" fillId="6" borderId="28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40" fillId="6" borderId="29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2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0" fillId="4" borderId="42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40" fillId="6" borderId="35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42" fillId="5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66" fontId="14" fillId="5" borderId="22" xfId="1" applyNumberFormat="1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6" fontId="6" fillId="6" borderId="19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0" fillId="4" borderId="4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4" borderId="42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0" fillId="5" borderId="55" xfId="0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/>
    </xf>
    <xf numFmtId="0" fontId="6" fillId="0" borderId="50" xfId="0" applyFont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26" fillId="4" borderId="42" xfId="0" applyFont="1" applyFill="1" applyBorder="1" applyAlignment="1">
      <alignment horizontal="center"/>
    </xf>
    <xf numFmtId="2" fontId="4" fillId="4" borderId="42" xfId="0" applyNumberFormat="1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72" fontId="7" fillId="0" borderId="18" xfId="1" applyNumberFormat="1" applyFont="1" applyFill="1" applyBorder="1" applyAlignment="1">
      <alignment horizontal="center" vertical="center"/>
    </xf>
    <xf numFmtId="168" fontId="7" fillId="0" borderId="31" xfId="0" applyNumberFormat="1" applyFont="1" applyFill="1" applyBorder="1" applyAlignment="1">
      <alignment horizontal="center" vertical="center"/>
    </xf>
    <xf numFmtId="168" fontId="7" fillId="0" borderId="2" xfId="0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168" fontId="7" fillId="0" borderId="56" xfId="0" applyNumberFormat="1" applyFont="1" applyFill="1" applyBorder="1" applyAlignment="1">
      <alignment horizontal="center" vertical="center"/>
    </xf>
    <xf numFmtId="168" fontId="7" fillId="0" borderId="25" xfId="0" applyNumberFormat="1" applyFont="1" applyFill="1" applyBorder="1" applyAlignment="1">
      <alignment horizontal="center" vertical="center"/>
    </xf>
    <xf numFmtId="168" fontId="7" fillId="0" borderId="26" xfId="0" applyNumberFormat="1" applyFont="1" applyFill="1" applyBorder="1" applyAlignment="1">
      <alignment horizontal="center" vertical="center"/>
    </xf>
    <xf numFmtId="166" fontId="7" fillId="0" borderId="27" xfId="1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54" xfId="0" applyFont="1" applyFill="1" applyBorder="1" applyAlignment="1">
      <alignment horizontal="center" vertical="center"/>
    </xf>
    <xf numFmtId="172" fontId="40" fillId="0" borderId="18" xfId="0" applyNumberFormat="1" applyFont="1" applyFill="1" applyBorder="1" applyAlignment="1">
      <alignment horizontal="center"/>
    </xf>
    <xf numFmtId="172" fontId="40" fillId="0" borderId="46" xfId="0" applyNumberFormat="1" applyFont="1" applyFill="1" applyBorder="1" applyAlignment="1">
      <alignment horizontal="center"/>
    </xf>
    <xf numFmtId="172" fontId="40" fillId="0" borderId="16" xfId="0" applyNumberFormat="1" applyFont="1" applyFill="1" applyBorder="1" applyAlignment="1">
      <alignment horizontal="center"/>
    </xf>
    <xf numFmtId="172" fontId="40" fillId="0" borderId="50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0"/>
  <sheetViews>
    <sheetView tabSelected="1" zoomScale="90" zoomScaleNormal="90" workbookViewId="0">
      <selection activeCell="X68" sqref="X68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27" t="s">
        <v>108</v>
      </c>
      <c r="E1" s="127"/>
      <c r="F1" s="127"/>
      <c r="G1" s="127"/>
      <c r="H1" s="127"/>
      <c r="I1" s="127"/>
      <c r="J1" s="127"/>
      <c r="M1" s="242"/>
      <c r="N1" s="242"/>
      <c r="O1" s="242"/>
    </row>
    <row r="2" spans="1:20" ht="19.5" thickBot="1" x14ac:dyDescent="0.35">
      <c r="A2" s="310"/>
      <c r="B2" s="310"/>
      <c r="C2" s="311"/>
      <c r="D2" s="312" t="s">
        <v>65</v>
      </c>
      <c r="E2" s="313"/>
      <c r="F2" s="313"/>
      <c r="G2" s="313"/>
      <c r="H2" s="314"/>
      <c r="I2" s="315"/>
      <c r="J2" s="316"/>
      <c r="K2" s="317"/>
      <c r="L2" s="313"/>
      <c r="M2" s="313"/>
      <c r="N2" s="313"/>
      <c r="O2" s="353"/>
      <c r="P2" s="310"/>
      <c r="Q2" s="355"/>
      <c r="R2" s="313"/>
      <c r="S2" s="313"/>
      <c r="T2" s="318"/>
    </row>
    <row r="3" spans="1:20" ht="17.25" customHeight="1" thickBot="1" x14ac:dyDescent="0.3">
      <c r="A3" s="305" t="s">
        <v>110</v>
      </c>
      <c r="B3" s="306" t="s">
        <v>109</v>
      </c>
      <c r="C3" s="320" t="s">
        <v>18</v>
      </c>
      <c r="D3" s="307" t="s">
        <v>300</v>
      </c>
      <c r="E3" s="308" t="s">
        <v>29</v>
      </c>
      <c r="F3" s="308" t="s">
        <v>20</v>
      </c>
      <c r="G3" s="308" t="s">
        <v>21</v>
      </c>
      <c r="H3" s="321" t="s">
        <v>33</v>
      </c>
      <c r="I3" s="308"/>
      <c r="J3" s="309" t="s">
        <v>301</v>
      </c>
      <c r="K3" s="322" t="s">
        <v>23</v>
      </c>
      <c r="L3" s="323" t="s">
        <v>24</v>
      </c>
      <c r="M3" s="323" t="s">
        <v>22</v>
      </c>
      <c r="N3" s="304" t="s">
        <v>25</v>
      </c>
      <c r="O3" s="354" t="s">
        <v>26</v>
      </c>
      <c r="P3" s="320" t="s">
        <v>23</v>
      </c>
      <c r="Q3" s="320" t="s">
        <v>24</v>
      </c>
      <c r="R3" s="356" t="s">
        <v>22</v>
      </c>
      <c r="S3" s="304" t="s">
        <v>25</v>
      </c>
      <c r="T3" s="324" t="s">
        <v>26</v>
      </c>
    </row>
    <row r="4" spans="1:20" ht="28.5" x14ac:dyDescent="0.25">
      <c r="A4" s="267"/>
      <c r="B4" s="228" t="s">
        <v>28</v>
      </c>
      <c r="C4" s="268"/>
      <c r="D4" s="260" t="s">
        <v>19</v>
      </c>
      <c r="E4" s="230"/>
      <c r="F4" s="230"/>
      <c r="G4" s="230"/>
      <c r="H4" s="231"/>
      <c r="I4" s="230"/>
      <c r="J4" s="260" t="s">
        <v>19</v>
      </c>
      <c r="K4" s="243"/>
      <c r="L4" s="13"/>
      <c r="M4" s="13"/>
      <c r="N4" s="14"/>
      <c r="O4" s="184"/>
      <c r="P4" s="319"/>
      <c r="Q4" s="364"/>
      <c r="R4" s="337"/>
      <c r="S4" s="338"/>
      <c r="T4" s="339"/>
    </row>
    <row r="5" spans="1:20" ht="16.5" customHeight="1" x14ac:dyDescent="0.25">
      <c r="A5" s="265" t="s">
        <v>93</v>
      </c>
      <c r="B5" s="264"/>
      <c r="C5" s="269" t="s">
        <v>357</v>
      </c>
      <c r="D5" s="251">
        <v>250</v>
      </c>
      <c r="E5" s="232" t="e">
        <f>#REF!</f>
        <v>#REF!</v>
      </c>
      <c r="F5" s="229"/>
      <c r="G5" s="232"/>
      <c r="H5" s="233"/>
      <c r="I5" s="232"/>
      <c r="J5" s="252">
        <v>250</v>
      </c>
      <c r="K5" s="244">
        <v>8.3000000000000007</v>
      </c>
      <c r="L5" s="33">
        <v>8</v>
      </c>
      <c r="M5" s="33">
        <v>45.7</v>
      </c>
      <c r="N5" s="33">
        <v>286</v>
      </c>
      <c r="O5" s="123">
        <v>0.65</v>
      </c>
      <c r="P5" s="273">
        <f>K5</f>
        <v>8.3000000000000007</v>
      </c>
      <c r="Q5" s="273">
        <f t="shared" ref="Q5:T5" si="0">L5</f>
        <v>8</v>
      </c>
      <c r="R5" s="273">
        <f t="shared" si="0"/>
        <v>45.7</v>
      </c>
      <c r="S5" s="273">
        <f t="shared" si="0"/>
        <v>286</v>
      </c>
      <c r="T5" s="273">
        <f t="shared" si="0"/>
        <v>0.65</v>
      </c>
    </row>
    <row r="6" spans="1:20" ht="22.5" hidden="1" customHeight="1" x14ac:dyDescent="0.25">
      <c r="A6" s="265" t="s">
        <v>93</v>
      </c>
      <c r="B6" s="265"/>
      <c r="C6" s="270" t="s">
        <v>220</v>
      </c>
      <c r="D6" s="251"/>
      <c r="E6" s="232"/>
      <c r="F6" s="232">
        <v>44.4</v>
      </c>
      <c r="G6" s="232">
        <v>44.4</v>
      </c>
      <c r="H6" s="233" t="e">
        <f>F6*$E$5/1000</f>
        <v>#REF!</v>
      </c>
      <c r="I6" s="232"/>
      <c r="J6" s="252"/>
      <c r="K6" s="246"/>
      <c r="L6" s="99"/>
      <c r="M6" s="99"/>
      <c r="N6" s="99"/>
      <c r="O6" s="123"/>
      <c r="P6" s="360"/>
      <c r="Q6" s="132"/>
      <c r="R6" s="99"/>
      <c r="S6" s="99"/>
      <c r="T6" s="245"/>
    </row>
    <row r="7" spans="1:20" ht="22.5" hidden="1" customHeight="1" x14ac:dyDescent="0.25">
      <c r="A7" s="265" t="s">
        <v>94</v>
      </c>
      <c r="B7" s="265"/>
      <c r="C7" s="270" t="s">
        <v>208</v>
      </c>
      <c r="D7" s="251"/>
      <c r="E7" s="232"/>
      <c r="F7" s="232">
        <v>98.4</v>
      </c>
      <c r="G7" s="232">
        <v>98.4</v>
      </c>
      <c r="H7" s="233" t="e">
        <f>F7*$E$5/1000</f>
        <v>#REF!</v>
      </c>
      <c r="I7" s="232"/>
      <c r="J7" s="252"/>
      <c r="K7" s="246"/>
      <c r="L7" s="99"/>
      <c r="M7" s="99"/>
      <c r="N7" s="99"/>
      <c r="O7" s="123"/>
      <c r="P7" s="360"/>
      <c r="Q7" s="132"/>
      <c r="R7" s="99"/>
      <c r="S7" s="99"/>
      <c r="T7" s="245"/>
    </row>
    <row r="8" spans="1:20" ht="22.5" hidden="1" customHeight="1" x14ac:dyDescent="0.25">
      <c r="A8" s="264"/>
      <c r="B8" s="264"/>
      <c r="C8" s="270" t="s">
        <v>40</v>
      </c>
      <c r="D8" s="251"/>
      <c r="E8" s="232"/>
      <c r="F8" s="232">
        <v>6</v>
      </c>
      <c r="G8" s="232">
        <v>6</v>
      </c>
      <c r="H8" s="233" t="e">
        <f>F8*$E$5/1000</f>
        <v>#REF!</v>
      </c>
      <c r="I8" s="232"/>
      <c r="J8" s="252"/>
      <c r="K8" s="246"/>
      <c r="L8" s="99"/>
      <c r="M8" s="99"/>
      <c r="N8" s="99"/>
      <c r="O8" s="123"/>
      <c r="P8" s="360"/>
      <c r="Q8" s="132"/>
      <c r="R8" s="99"/>
      <c r="S8" s="99"/>
      <c r="T8" s="245"/>
    </row>
    <row r="9" spans="1:20" ht="15" hidden="1" customHeight="1" x14ac:dyDescent="0.25">
      <c r="A9" s="264"/>
      <c r="B9" s="264"/>
      <c r="C9" s="270" t="s">
        <v>199</v>
      </c>
      <c r="D9" s="251"/>
      <c r="E9" s="232"/>
      <c r="F9" s="232">
        <v>6</v>
      </c>
      <c r="G9" s="232">
        <v>6</v>
      </c>
      <c r="H9" s="233" t="e">
        <f>F9*$E$5/1000</f>
        <v>#REF!</v>
      </c>
      <c r="I9" s="232" t="e">
        <f>D5*E5/1000</f>
        <v>#REF!</v>
      </c>
      <c r="J9" s="252"/>
      <c r="K9" s="246"/>
      <c r="L9" s="99"/>
      <c r="M9" s="99"/>
      <c r="N9" s="99"/>
      <c r="O9" s="123"/>
      <c r="P9" s="360"/>
      <c r="Q9" s="132"/>
      <c r="R9" s="99"/>
      <c r="S9" s="99"/>
      <c r="T9" s="245"/>
    </row>
    <row r="10" spans="1:20" ht="15" hidden="1" customHeight="1" x14ac:dyDescent="0.25">
      <c r="A10" s="264"/>
      <c r="B10" s="264"/>
      <c r="C10" s="270" t="s">
        <v>1</v>
      </c>
      <c r="D10" s="253"/>
      <c r="E10" s="232"/>
      <c r="F10" s="229">
        <v>65.599999999999994</v>
      </c>
      <c r="G10" s="229">
        <v>65.599999999999994</v>
      </c>
      <c r="H10" s="233" t="e">
        <f>F10*$E$5/1000</f>
        <v>#REF!</v>
      </c>
      <c r="I10" s="232"/>
      <c r="J10" s="252"/>
      <c r="K10" s="246"/>
      <c r="L10" s="99"/>
      <c r="M10" s="99"/>
      <c r="N10" s="99"/>
      <c r="O10" s="123"/>
      <c r="P10" s="360"/>
      <c r="Q10" s="132"/>
      <c r="R10" s="99"/>
      <c r="S10" s="99"/>
      <c r="T10" s="245"/>
    </row>
    <row r="11" spans="1:20" ht="17.25" customHeight="1" x14ac:dyDescent="0.25">
      <c r="A11" s="265" t="s">
        <v>252</v>
      </c>
      <c r="B11" s="265"/>
      <c r="C11" s="271" t="s">
        <v>352</v>
      </c>
      <c r="D11" s="253">
        <v>200</v>
      </c>
      <c r="E11" s="232">
        <f>E10</f>
        <v>0</v>
      </c>
      <c r="F11" s="232"/>
      <c r="G11" s="232"/>
      <c r="H11" s="232">
        <f>F11*$E$9/1000</f>
        <v>0</v>
      </c>
      <c r="I11" s="232"/>
      <c r="J11" s="252">
        <v>200</v>
      </c>
      <c r="K11" s="248">
        <v>0.2</v>
      </c>
      <c r="L11" s="141">
        <v>0</v>
      </c>
      <c r="M11" s="170">
        <v>15</v>
      </c>
      <c r="N11" s="141">
        <v>58</v>
      </c>
      <c r="O11" s="329">
        <v>0</v>
      </c>
      <c r="P11" s="352">
        <f>K11</f>
        <v>0.2</v>
      </c>
      <c r="Q11" s="350">
        <f t="shared" ref="Q11:T11" si="1">L11</f>
        <v>0</v>
      </c>
      <c r="R11" s="141">
        <f t="shared" si="1"/>
        <v>15</v>
      </c>
      <c r="S11" s="141">
        <f t="shared" si="1"/>
        <v>58</v>
      </c>
      <c r="T11" s="340">
        <f t="shared" si="1"/>
        <v>0</v>
      </c>
    </row>
    <row r="12" spans="1:20" ht="15" hidden="1" customHeight="1" x14ac:dyDescent="0.25">
      <c r="A12" s="265" t="s">
        <v>89</v>
      </c>
      <c r="B12" s="265"/>
      <c r="C12" s="270" t="s">
        <v>4</v>
      </c>
      <c r="D12" s="253"/>
      <c r="E12" s="232"/>
      <c r="F12" s="232">
        <v>8</v>
      </c>
      <c r="G12" s="232">
        <v>8</v>
      </c>
      <c r="H12" s="233" t="e">
        <f t="shared" ref="H12" si="2">F12*$E$5/1000</f>
        <v>#REF!</v>
      </c>
      <c r="I12" s="232"/>
      <c r="J12" s="252"/>
      <c r="K12" s="249"/>
      <c r="L12" s="170"/>
      <c r="M12" s="170"/>
      <c r="N12" s="170"/>
      <c r="O12" s="330"/>
      <c r="P12" s="351"/>
      <c r="Q12" s="334"/>
      <c r="R12" s="170"/>
      <c r="S12" s="170"/>
      <c r="T12" s="335"/>
    </row>
    <row r="13" spans="1:20" ht="15" hidden="1" customHeight="1" x14ac:dyDescent="0.25">
      <c r="A13" s="265" t="s">
        <v>84</v>
      </c>
      <c r="B13" s="265"/>
      <c r="C13" s="270" t="s">
        <v>211</v>
      </c>
      <c r="D13" s="253"/>
      <c r="E13" s="232"/>
      <c r="F13" s="232">
        <v>100</v>
      </c>
      <c r="G13" s="232">
        <v>100</v>
      </c>
      <c r="H13" s="233" t="e">
        <f t="shared" ref="H13:H51" si="3">F13*$E$5/1000</f>
        <v>#REF!</v>
      </c>
      <c r="I13" s="232">
        <f>D11*E11/1000</f>
        <v>0</v>
      </c>
      <c r="J13" s="252"/>
      <c r="K13" s="249"/>
      <c r="L13" s="170"/>
      <c r="M13" s="170"/>
      <c r="N13" s="170"/>
      <c r="O13" s="330"/>
      <c r="P13" s="351"/>
      <c r="Q13" s="334"/>
      <c r="R13" s="170"/>
      <c r="S13" s="170"/>
      <c r="T13" s="335"/>
    </row>
    <row r="14" spans="1:20" ht="15" hidden="1" customHeight="1" x14ac:dyDescent="0.25">
      <c r="A14" s="265"/>
      <c r="B14" s="265"/>
      <c r="C14" s="270" t="s">
        <v>1</v>
      </c>
      <c r="D14" s="253"/>
      <c r="E14" s="232"/>
      <c r="F14" s="232">
        <v>115</v>
      </c>
      <c r="G14" s="232">
        <v>115</v>
      </c>
      <c r="H14" s="233" t="e">
        <f t="shared" si="3"/>
        <v>#REF!</v>
      </c>
      <c r="I14" s="232" t="s">
        <v>41</v>
      </c>
      <c r="J14" s="252"/>
      <c r="K14" s="249"/>
      <c r="L14" s="170"/>
      <c r="M14" s="170"/>
      <c r="N14" s="170"/>
      <c r="O14" s="330"/>
      <c r="P14" s="351"/>
      <c r="Q14" s="334"/>
      <c r="R14" s="170"/>
      <c r="S14" s="170"/>
      <c r="T14" s="335"/>
    </row>
    <row r="15" spans="1:20" ht="15" hidden="1" customHeight="1" x14ac:dyDescent="0.25">
      <c r="A15" s="265"/>
      <c r="B15" s="265"/>
      <c r="C15" s="270" t="s">
        <v>2</v>
      </c>
      <c r="D15" s="253"/>
      <c r="E15" s="232"/>
      <c r="F15" s="232">
        <v>10</v>
      </c>
      <c r="G15" s="232">
        <v>10</v>
      </c>
      <c r="H15" s="233" t="e">
        <f t="shared" si="3"/>
        <v>#REF!</v>
      </c>
      <c r="I15" s="232"/>
      <c r="J15" s="252"/>
      <c r="K15" s="249"/>
      <c r="L15" s="170"/>
      <c r="M15" s="170"/>
      <c r="N15" s="170"/>
      <c r="O15" s="330"/>
      <c r="P15" s="351"/>
      <c r="Q15" s="334"/>
      <c r="R15" s="170"/>
      <c r="S15" s="170"/>
      <c r="T15" s="335"/>
    </row>
    <row r="16" spans="1:20" ht="15" hidden="1" customHeight="1" x14ac:dyDescent="0.25">
      <c r="A16" s="265" t="s">
        <v>188</v>
      </c>
      <c r="B16" s="265"/>
      <c r="C16" s="269" t="s">
        <v>189</v>
      </c>
      <c r="D16" s="253">
        <v>40</v>
      </c>
      <c r="E16" s="232"/>
      <c r="F16" s="232"/>
      <c r="G16" s="232"/>
      <c r="H16" s="233" t="e">
        <f t="shared" si="3"/>
        <v>#REF!</v>
      </c>
      <c r="I16" s="232"/>
      <c r="J16" s="252"/>
      <c r="K16" s="249">
        <v>1.6</v>
      </c>
      <c r="L16" s="170">
        <v>17.12</v>
      </c>
      <c r="M16" s="170">
        <v>10.52</v>
      </c>
      <c r="N16" s="170">
        <v>202.52</v>
      </c>
      <c r="O16" s="330">
        <v>0</v>
      </c>
      <c r="P16" s="351">
        <v>1.6</v>
      </c>
      <c r="Q16" s="334">
        <v>17.12</v>
      </c>
      <c r="R16" s="170">
        <v>10.52</v>
      </c>
      <c r="S16" s="170">
        <v>202.52</v>
      </c>
      <c r="T16" s="335">
        <v>0</v>
      </c>
    </row>
    <row r="17" spans="1:22" ht="15" hidden="1" customHeight="1" x14ac:dyDescent="0.25">
      <c r="A17" s="265" t="s">
        <v>190</v>
      </c>
      <c r="B17" s="265"/>
      <c r="C17" s="270" t="s">
        <v>199</v>
      </c>
      <c r="D17" s="253"/>
      <c r="E17" s="232"/>
      <c r="F17" s="229">
        <v>20</v>
      </c>
      <c r="G17" s="232">
        <v>20</v>
      </c>
      <c r="H17" s="233" t="e">
        <f t="shared" si="3"/>
        <v>#REF!</v>
      </c>
      <c r="I17" s="232"/>
      <c r="J17" s="252"/>
      <c r="K17" s="331"/>
      <c r="L17" s="332"/>
      <c r="M17" s="332"/>
      <c r="N17" s="332"/>
      <c r="O17" s="333"/>
      <c r="P17" s="361"/>
      <c r="Q17" s="357"/>
      <c r="R17" s="332"/>
      <c r="S17" s="332"/>
      <c r="T17" s="336"/>
    </row>
    <row r="18" spans="1:22" ht="15" hidden="1" customHeight="1" x14ac:dyDescent="0.25">
      <c r="A18" s="265" t="s">
        <v>84</v>
      </c>
      <c r="B18" s="265"/>
      <c r="C18" s="270" t="s">
        <v>5</v>
      </c>
      <c r="D18" s="253"/>
      <c r="E18" s="232"/>
      <c r="F18" s="229">
        <v>20</v>
      </c>
      <c r="G18" s="232">
        <v>20</v>
      </c>
      <c r="H18" s="233" t="e">
        <f t="shared" si="3"/>
        <v>#REF!</v>
      </c>
      <c r="I18" s="232"/>
      <c r="J18" s="252"/>
      <c r="K18" s="331"/>
      <c r="L18" s="332"/>
      <c r="M18" s="332"/>
      <c r="N18" s="332"/>
      <c r="O18" s="333"/>
      <c r="P18" s="361"/>
      <c r="Q18" s="357"/>
      <c r="R18" s="332"/>
      <c r="S18" s="332"/>
      <c r="T18" s="336"/>
    </row>
    <row r="19" spans="1:22" x14ac:dyDescent="0.25">
      <c r="A19" s="265" t="s">
        <v>187</v>
      </c>
      <c r="B19" s="265"/>
      <c r="C19" s="269" t="s">
        <v>264</v>
      </c>
      <c r="D19" s="256" t="s">
        <v>307</v>
      </c>
      <c r="E19" s="237">
        <f>E14</f>
        <v>0</v>
      </c>
      <c r="F19" s="237"/>
      <c r="G19" s="237"/>
      <c r="H19" s="238" t="e">
        <f t="shared" si="3"/>
        <v>#REF!</v>
      </c>
      <c r="I19" s="237"/>
      <c r="J19" s="261" t="s">
        <v>308</v>
      </c>
      <c r="K19" s="249">
        <v>18.5</v>
      </c>
      <c r="L19" s="170">
        <v>14.5</v>
      </c>
      <c r="M19" s="170">
        <v>13</v>
      </c>
      <c r="N19" s="170">
        <v>148</v>
      </c>
      <c r="O19" s="330">
        <v>0.14000000000000001</v>
      </c>
      <c r="P19" s="351">
        <f>K19*1.5</f>
        <v>27.75</v>
      </c>
      <c r="Q19" s="334">
        <f t="shared" ref="Q19:T19" si="4">L19*1.5</f>
        <v>21.75</v>
      </c>
      <c r="R19" s="170">
        <f t="shared" si="4"/>
        <v>19.5</v>
      </c>
      <c r="S19" s="170">
        <f t="shared" si="4"/>
        <v>222</v>
      </c>
      <c r="T19" s="335">
        <f t="shared" si="4"/>
        <v>0.21000000000000002</v>
      </c>
    </row>
    <row r="20" spans="1:22" x14ac:dyDescent="0.25">
      <c r="A20" s="265" t="s">
        <v>135</v>
      </c>
      <c r="B20" s="265"/>
      <c r="C20" s="269" t="s">
        <v>5</v>
      </c>
      <c r="D20" s="253">
        <v>30</v>
      </c>
      <c r="E20" s="232"/>
      <c r="F20" s="229">
        <v>20</v>
      </c>
      <c r="G20" s="232">
        <v>20</v>
      </c>
      <c r="H20" s="233" t="e">
        <f>F20*#REF!/1000</f>
        <v>#REF!</v>
      </c>
      <c r="I20" s="232"/>
      <c r="J20" s="252">
        <v>40</v>
      </c>
      <c r="K20" s="247">
        <v>2</v>
      </c>
      <c r="L20" s="46">
        <v>1</v>
      </c>
      <c r="M20" s="46">
        <v>0.33</v>
      </c>
      <c r="N20" s="46">
        <v>48.75</v>
      </c>
      <c r="O20" s="185"/>
      <c r="P20" s="362">
        <f>K20*1.5</f>
        <v>3</v>
      </c>
      <c r="Q20" s="358">
        <f>L20*1.5</f>
        <v>1.5</v>
      </c>
      <c r="R20" s="226">
        <f>M20*1.5</f>
        <v>0.495</v>
      </c>
      <c r="S20" s="226">
        <f>N20*1.5</f>
        <v>73.125</v>
      </c>
      <c r="T20" s="250">
        <f>O20*1.5</f>
        <v>0</v>
      </c>
    </row>
    <row r="21" spans="1:22" ht="15.75" thickBot="1" x14ac:dyDescent="0.3">
      <c r="A21" s="275" t="s">
        <v>280</v>
      </c>
      <c r="B21" s="275"/>
      <c r="C21" s="274" t="s">
        <v>281</v>
      </c>
      <c r="D21" s="262" t="s">
        <v>356</v>
      </c>
      <c r="E21" s="239" t="s">
        <v>282</v>
      </c>
      <c r="F21" s="239" t="s">
        <v>282</v>
      </c>
      <c r="G21" s="239" t="s">
        <v>282</v>
      </c>
      <c r="H21" s="239" t="s">
        <v>282</v>
      </c>
      <c r="I21" s="239" t="s">
        <v>282</v>
      </c>
      <c r="J21" s="276" t="s">
        <v>356</v>
      </c>
      <c r="K21" s="277">
        <v>0.4</v>
      </c>
      <c r="L21" s="278">
        <v>0.4</v>
      </c>
      <c r="M21" s="278">
        <v>9.8000000000000007</v>
      </c>
      <c r="N21" s="278">
        <v>44</v>
      </c>
      <c r="O21" s="291">
        <v>22.02</v>
      </c>
      <c r="P21" s="363">
        <v>0.4</v>
      </c>
      <c r="Q21" s="359">
        <v>0.4</v>
      </c>
      <c r="R21" s="278">
        <v>9.8000000000000007</v>
      </c>
      <c r="S21" s="278">
        <v>44</v>
      </c>
      <c r="T21" s="279">
        <v>22.02</v>
      </c>
    </row>
    <row r="22" spans="1:22" ht="15.75" thickBot="1" x14ac:dyDescent="0.3">
      <c r="A22" s="341"/>
      <c r="B22" s="283"/>
      <c r="C22" s="328" t="s">
        <v>107</v>
      </c>
      <c r="D22" s="287"/>
      <c r="E22" s="286"/>
      <c r="F22" s="287"/>
      <c r="G22" s="286"/>
      <c r="H22" s="288" t="e">
        <f t="shared" si="3"/>
        <v>#REF!</v>
      </c>
      <c r="I22" s="286"/>
      <c r="J22" s="286"/>
      <c r="K22" s="378">
        <f>K5+K11+K19+K20+K21</f>
        <v>29.4</v>
      </c>
      <c r="L22" s="378">
        <f t="shared" ref="L22:T22" si="5">L5+L11+L19+L20+L21</f>
        <v>23.9</v>
      </c>
      <c r="M22" s="378">
        <f t="shared" si="5"/>
        <v>83.83</v>
      </c>
      <c r="N22" s="378">
        <f t="shared" si="5"/>
        <v>584.75</v>
      </c>
      <c r="O22" s="378">
        <f t="shared" si="5"/>
        <v>22.81</v>
      </c>
      <c r="P22" s="378">
        <f t="shared" si="5"/>
        <v>39.65</v>
      </c>
      <c r="Q22" s="378">
        <f t="shared" si="5"/>
        <v>31.65</v>
      </c>
      <c r="R22" s="378">
        <f t="shared" si="5"/>
        <v>90.495000000000005</v>
      </c>
      <c r="S22" s="378">
        <f t="shared" si="5"/>
        <v>683.125</v>
      </c>
      <c r="T22" s="378">
        <f t="shared" si="5"/>
        <v>22.88</v>
      </c>
    </row>
    <row r="23" spans="1:22" x14ac:dyDescent="0.25">
      <c r="A23" s="342"/>
      <c r="B23" s="266" t="s">
        <v>27</v>
      </c>
      <c r="C23" s="348"/>
      <c r="D23" s="229"/>
      <c r="E23" s="232"/>
      <c r="F23" s="229"/>
      <c r="G23" s="232"/>
      <c r="H23" s="233" t="e">
        <f t="shared" si="3"/>
        <v>#REF!</v>
      </c>
      <c r="I23" s="232"/>
      <c r="J23" s="232"/>
      <c r="K23" s="374"/>
      <c r="L23" s="374"/>
      <c r="M23" s="374"/>
      <c r="N23" s="374"/>
      <c r="O23" s="395"/>
      <c r="P23" s="396"/>
      <c r="Q23" s="397"/>
      <c r="R23" s="374"/>
      <c r="S23" s="374"/>
      <c r="T23" s="374"/>
    </row>
    <row r="24" spans="1:22" x14ac:dyDescent="0.25">
      <c r="A24" s="343" t="s">
        <v>195</v>
      </c>
      <c r="B24" s="303"/>
      <c r="C24" s="373" t="s">
        <v>353</v>
      </c>
      <c r="D24" s="259">
        <v>80</v>
      </c>
      <c r="E24" s="280"/>
      <c r="F24" s="236"/>
      <c r="G24" s="280"/>
      <c r="H24" s="281" t="e">
        <f t="shared" si="3"/>
        <v>#REF!</v>
      </c>
      <c r="I24" s="280"/>
      <c r="J24" s="282">
        <v>100</v>
      </c>
      <c r="K24" s="398">
        <v>0.48</v>
      </c>
      <c r="L24" s="399">
        <v>0.12</v>
      </c>
      <c r="M24" s="399">
        <v>1.56</v>
      </c>
      <c r="N24" s="399">
        <v>28.4</v>
      </c>
      <c r="O24" s="400">
        <v>2.94</v>
      </c>
      <c r="P24" s="401">
        <f>K24*1.5</f>
        <v>0.72</v>
      </c>
      <c r="Q24" s="401">
        <f t="shared" ref="Q24:T24" si="6">L24*1.5</f>
        <v>0.18</v>
      </c>
      <c r="R24" s="401">
        <f t="shared" si="6"/>
        <v>2.34</v>
      </c>
      <c r="S24" s="401">
        <f t="shared" si="6"/>
        <v>42.599999999999994</v>
      </c>
      <c r="T24" s="401">
        <f t="shared" si="6"/>
        <v>4.41</v>
      </c>
    </row>
    <row r="25" spans="1:22" hidden="1" x14ac:dyDescent="0.25">
      <c r="A25" s="344" t="s">
        <v>196</v>
      </c>
      <c r="B25" s="267"/>
      <c r="C25" s="327" t="s">
        <v>6</v>
      </c>
      <c r="D25" s="254"/>
      <c r="E25" s="232"/>
      <c r="F25" s="232">
        <v>75</v>
      </c>
      <c r="G25" s="232">
        <v>60</v>
      </c>
      <c r="H25" s="233" t="e">
        <f t="shared" si="3"/>
        <v>#REF!</v>
      </c>
      <c r="I25" s="232"/>
      <c r="J25" s="252"/>
      <c r="K25" s="375"/>
      <c r="L25" s="376"/>
      <c r="M25" s="376"/>
      <c r="N25" s="376"/>
      <c r="O25" s="377"/>
      <c r="P25" s="380"/>
      <c r="Q25" s="381"/>
      <c r="R25" s="376"/>
      <c r="S25" s="376"/>
      <c r="T25" s="382"/>
    </row>
    <row r="26" spans="1:22" ht="28.5" x14ac:dyDescent="0.25">
      <c r="A26" s="345" t="s">
        <v>191</v>
      </c>
      <c r="B26" s="265"/>
      <c r="C26" s="325" t="s">
        <v>284</v>
      </c>
      <c r="D26" s="253">
        <v>250</v>
      </c>
      <c r="E26" s="232"/>
      <c r="F26" s="229"/>
      <c r="G26" s="232"/>
      <c r="H26" s="233" t="e">
        <f t="shared" si="3"/>
        <v>#REF!</v>
      </c>
      <c r="I26" s="232"/>
      <c r="J26" s="252">
        <v>250</v>
      </c>
      <c r="K26" s="375">
        <v>2.8</v>
      </c>
      <c r="L26" s="376">
        <v>2.4</v>
      </c>
      <c r="M26" s="376">
        <v>7</v>
      </c>
      <c r="N26" s="376">
        <v>175</v>
      </c>
      <c r="O26" s="377">
        <v>19.55</v>
      </c>
      <c r="P26" s="380">
        <f>K26*1.25</f>
        <v>3.5</v>
      </c>
      <c r="Q26" s="402">
        <f t="shared" ref="Q26:T26" si="7">L26*1.25</f>
        <v>3</v>
      </c>
      <c r="R26" s="377">
        <f t="shared" si="7"/>
        <v>8.75</v>
      </c>
      <c r="S26" s="377">
        <f t="shared" si="7"/>
        <v>218.75</v>
      </c>
      <c r="T26" s="431">
        <f t="shared" si="7"/>
        <v>24.4375</v>
      </c>
      <c r="U26" s="8"/>
      <c r="V26" s="8"/>
    </row>
    <row r="27" spans="1:22" ht="24.75" hidden="1" customHeight="1" x14ac:dyDescent="0.25">
      <c r="A27" s="345" t="s">
        <v>134</v>
      </c>
      <c r="B27" s="265"/>
      <c r="C27" s="327" t="s">
        <v>7</v>
      </c>
      <c r="D27" s="253"/>
      <c r="E27" s="232"/>
      <c r="F27" s="229">
        <v>50</v>
      </c>
      <c r="G27" s="232">
        <v>40</v>
      </c>
      <c r="H27" s="233" t="e">
        <f t="shared" si="3"/>
        <v>#REF!</v>
      </c>
      <c r="I27" s="232"/>
      <c r="J27" s="252"/>
      <c r="K27" s="375"/>
      <c r="L27" s="376"/>
      <c r="M27" s="376"/>
      <c r="N27" s="376"/>
      <c r="O27" s="377"/>
      <c r="P27" s="380"/>
      <c r="Q27" s="381"/>
      <c r="R27" s="376"/>
      <c r="S27" s="376"/>
      <c r="T27" s="377"/>
      <c r="U27" s="8"/>
      <c r="V27" s="8"/>
    </row>
    <row r="28" spans="1:22" hidden="1" x14ac:dyDescent="0.25">
      <c r="A28" s="345" t="s">
        <v>84</v>
      </c>
      <c r="B28" s="265"/>
      <c r="C28" s="327" t="s">
        <v>8</v>
      </c>
      <c r="D28" s="253"/>
      <c r="E28" s="232"/>
      <c r="F28" s="229">
        <v>28</v>
      </c>
      <c r="G28" s="232">
        <v>20</v>
      </c>
      <c r="H28" s="233" t="e">
        <f t="shared" si="3"/>
        <v>#REF!</v>
      </c>
      <c r="I28" s="232"/>
      <c r="J28" s="252"/>
      <c r="K28" s="375"/>
      <c r="L28" s="376"/>
      <c r="M28" s="376"/>
      <c r="N28" s="376"/>
      <c r="O28" s="377"/>
      <c r="P28" s="380"/>
      <c r="Q28" s="381"/>
      <c r="R28" s="376"/>
      <c r="S28" s="376"/>
      <c r="T28" s="377"/>
      <c r="U28" s="8"/>
      <c r="V28" s="8"/>
    </row>
    <row r="29" spans="1:22" hidden="1" x14ac:dyDescent="0.25">
      <c r="A29" s="345"/>
      <c r="B29" s="265"/>
      <c r="C29" s="327" t="s">
        <v>9</v>
      </c>
      <c r="D29" s="253"/>
      <c r="E29" s="232"/>
      <c r="F29" s="229">
        <v>12.6</v>
      </c>
      <c r="G29" s="232">
        <v>10</v>
      </c>
      <c r="H29" s="233" t="e">
        <f t="shared" si="3"/>
        <v>#REF!</v>
      </c>
      <c r="I29" s="232">
        <f>D26*E26/1000</f>
        <v>0</v>
      </c>
      <c r="J29" s="252"/>
      <c r="K29" s="375"/>
      <c r="L29" s="376"/>
      <c r="M29" s="376"/>
      <c r="N29" s="376"/>
      <c r="O29" s="377"/>
      <c r="P29" s="380"/>
      <c r="Q29" s="381"/>
      <c r="R29" s="376"/>
      <c r="S29" s="376"/>
      <c r="T29" s="377"/>
      <c r="U29" s="8"/>
      <c r="V29" s="8"/>
    </row>
    <row r="30" spans="1:22" hidden="1" x14ac:dyDescent="0.25">
      <c r="A30" s="345"/>
      <c r="B30" s="265"/>
      <c r="C30" s="327" t="s">
        <v>10</v>
      </c>
      <c r="D30" s="253"/>
      <c r="E30" s="232"/>
      <c r="F30" s="229">
        <v>4.8</v>
      </c>
      <c r="G30" s="232">
        <v>4</v>
      </c>
      <c r="H30" s="233" t="e">
        <f t="shared" si="3"/>
        <v>#REF!</v>
      </c>
      <c r="I30" s="232" t="s">
        <v>41</v>
      </c>
      <c r="J30" s="252"/>
      <c r="K30" s="375"/>
      <c r="L30" s="376"/>
      <c r="M30" s="376"/>
      <c r="N30" s="376"/>
      <c r="O30" s="377"/>
      <c r="P30" s="380"/>
      <c r="Q30" s="381"/>
      <c r="R30" s="376"/>
      <c r="S30" s="376"/>
      <c r="T30" s="377"/>
      <c r="U30" s="8"/>
      <c r="V30" s="8"/>
    </row>
    <row r="31" spans="1:22" hidden="1" x14ac:dyDescent="0.25">
      <c r="A31" s="345"/>
      <c r="B31" s="265"/>
      <c r="C31" s="327" t="s">
        <v>228</v>
      </c>
      <c r="D31" s="253"/>
      <c r="E31" s="232"/>
      <c r="F31" s="229">
        <v>11.6</v>
      </c>
      <c r="G31" s="232">
        <v>10</v>
      </c>
      <c r="H31" s="233" t="e">
        <f t="shared" si="3"/>
        <v>#REF!</v>
      </c>
      <c r="I31" s="232"/>
      <c r="J31" s="252"/>
      <c r="K31" s="375"/>
      <c r="L31" s="376"/>
      <c r="M31" s="376"/>
      <c r="N31" s="376"/>
      <c r="O31" s="377"/>
      <c r="P31" s="380"/>
      <c r="Q31" s="381"/>
      <c r="R31" s="376"/>
      <c r="S31" s="376"/>
      <c r="T31" s="377"/>
      <c r="U31" s="8"/>
      <c r="V31" s="8"/>
    </row>
    <row r="32" spans="1:22" hidden="1" x14ac:dyDescent="0.25">
      <c r="A32" s="345"/>
      <c r="B32" s="265"/>
      <c r="C32" s="327" t="s">
        <v>229</v>
      </c>
      <c r="D32" s="253"/>
      <c r="E32" s="232"/>
      <c r="F32" s="229">
        <v>4</v>
      </c>
      <c r="G32" s="232">
        <v>4</v>
      </c>
      <c r="H32" s="233" t="e">
        <f t="shared" si="3"/>
        <v>#REF!</v>
      </c>
      <c r="I32" s="232"/>
      <c r="J32" s="252"/>
      <c r="K32" s="375"/>
      <c r="L32" s="376"/>
      <c r="M32" s="376"/>
      <c r="N32" s="376"/>
      <c r="O32" s="377"/>
      <c r="P32" s="380"/>
      <c r="Q32" s="381"/>
      <c r="R32" s="376"/>
      <c r="S32" s="376"/>
      <c r="T32" s="377"/>
      <c r="U32" s="8"/>
      <c r="V32" s="8"/>
    </row>
    <row r="33" spans="1:22" hidden="1" x14ac:dyDescent="0.25">
      <c r="A33" s="345"/>
      <c r="B33" s="265"/>
      <c r="C33" s="327" t="s">
        <v>199</v>
      </c>
      <c r="D33" s="253"/>
      <c r="E33" s="232"/>
      <c r="F33" s="229">
        <v>2</v>
      </c>
      <c r="G33" s="232">
        <v>2</v>
      </c>
      <c r="H33" s="233" t="e">
        <f t="shared" si="3"/>
        <v>#REF!</v>
      </c>
      <c r="I33" s="232"/>
      <c r="J33" s="252"/>
      <c r="K33" s="403"/>
      <c r="L33" s="404"/>
      <c r="M33" s="404"/>
      <c r="N33" s="404"/>
      <c r="O33" s="405"/>
      <c r="P33" s="406"/>
      <c r="Q33" s="407"/>
      <c r="R33" s="404"/>
      <c r="S33" s="404"/>
      <c r="T33" s="405"/>
      <c r="U33" s="8"/>
      <c r="V33" s="8"/>
    </row>
    <row r="34" spans="1:22" hidden="1" x14ac:dyDescent="0.25">
      <c r="A34" s="345"/>
      <c r="B34" s="265"/>
      <c r="C34" s="327" t="s">
        <v>1</v>
      </c>
      <c r="D34" s="253"/>
      <c r="E34" s="232"/>
      <c r="F34" s="229">
        <v>130</v>
      </c>
      <c r="G34" s="232">
        <v>130</v>
      </c>
      <c r="H34" s="233" t="e">
        <f t="shared" si="3"/>
        <v>#REF!</v>
      </c>
      <c r="I34" s="232"/>
      <c r="J34" s="252"/>
      <c r="K34" s="403"/>
      <c r="L34" s="404"/>
      <c r="M34" s="404"/>
      <c r="N34" s="404"/>
      <c r="O34" s="405"/>
      <c r="P34" s="406"/>
      <c r="Q34" s="407"/>
      <c r="R34" s="404"/>
      <c r="S34" s="404"/>
      <c r="T34" s="405"/>
      <c r="U34" s="8"/>
      <c r="V34" s="8"/>
    </row>
    <row r="35" spans="1:22" hidden="1" x14ac:dyDescent="0.25">
      <c r="A35" s="345" t="s">
        <v>192</v>
      </c>
      <c r="B35" s="265"/>
      <c r="C35" s="327" t="s">
        <v>262</v>
      </c>
      <c r="D35" s="255"/>
      <c r="E35" s="234"/>
      <c r="F35" s="232">
        <v>21.26</v>
      </c>
      <c r="G35" s="232">
        <v>16.100000000000001</v>
      </c>
      <c r="H35" s="233" t="e">
        <f t="shared" si="3"/>
        <v>#REF!</v>
      </c>
      <c r="I35" s="232"/>
      <c r="J35" s="252"/>
      <c r="K35" s="403"/>
      <c r="L35" s="404"/>
      <c r="M35" s="404"/>
      <c r="N35" s="404"/>
      <c r="O35" s="405"/>
      <c r="P35" s="406"/>
      <c r="Q35" s="407"/>
      <c r="R35" s="404"/>
      <c r="S35" s="404"/>
      <c r="T35" s="405"/>
      <c r="U35" s="8"/>
      <c r="V35" s="8"/>
    </row>
    <row r="36" spans="1:22" ht="19.5" hidden="1" customHeight="1" x14ac:dyDescent="0.25">
      <c r="A36" s="345" t="s">
        <v>193</v>
      </c>
      <c r="B36" s="265"/>
      <c r="C36" s="327" t="s">
        <v>227</v>
      </c>
      <c r="D36" s="253"/>
      <c r="E36" s="232"/>
      <c r="F36" s="229">
        <v>4</v>
      </c>
      <c r="G36" s="232">
        <v>4</v>
      </c>
      <c r="H36" s="233" t="e">
        <f t="shared" si="3"/>
        <v>#REF!</v>
      </c>
      <c r="I36" s="232"/>
      <c r="J36" s="252"/>
      <c r="K36" s="403"/>
      <c r="L36" s="404"/>
      <c r="M36" s="404"/>
      <c r="N36" s="404"/>
      <c r="O36" s="405"/>
      <c r="P36" s="406"/>
      <c r="Q36" s="407"/>
      <c r="R36" s="404"/>
      <c r="S36" s="404"/>
      <c r="T36" s="405"/>
      <c r="U36" s="8"/>
      <c r="V36" s="8"/>
    </row>
    <row r="37" spans="1:22" x14ac:dyDescent="0.25">
      <c r="A37" s="345" t="s">
        <v>83</v>
      </c>
      <c r="B37" s="265"/>
      <c r="C37" s="325" t="s">
        <v>81</v>
      </c>
      <c r="D37" s="253">
        <v>100</v>
      </c>
      <c r="E37" s="232"/>
      <c r="F37" s="229"/>
      <c r="G37" s="232"/>
      <c r="H37" s="233" t="e">
        <f t="shared" si="3"/>
        <v>#REF!</v>
      </c>
      <c r="I37" s="232"/>
      <c r="J37" s="252">
        <v>100</v>
      </c>
      <c r="K37" s="367">
        <v>15</v>
      </c>
      <c r="L37" s="376">
        <v>13</v>
      </c>
      <c r="M37" s="376">
        <v>12</v>
      </c>
      <c r="N37" s="376">
        <v>323</v>
      </c>
      <c r="O37" s="377">
        <v>0</v>
      </c>
      <c r="P37" s="370">
        <f>K37</f>
        <v>15</v>
      </c>
      <c r="Q37" s="370">
        <f t="shared" ref="Q37:T37" si="8">L37</f>
        <v>13</v>
      </c>
      <c r="R37" s="370">
        <f t="shared" si="8"/>
        <v>12</v>
      </c>
      <c r="S37" s="370">
        <f t="shared" si="8"/>
        <v>323</v>
      </c>
      <c r="T37" s="372">
        <f t="shared" si="8"/>
        <v>0</v>
      </c>
      <c r="U37" s="8"/>
      <c r="V37" s="8"/>
    </row>
    <row r="38" spans="1:22" hidden="1" x14ac:dyDescent="0.25">
      <c r="A38" s="345" t="s">
        <v>84</v>
      </c>
      <c r="B38" s="265"/>
      <c r="C38" s="327" t="s">
        <v>234</v>
      </c>
      <c r="D38" s="255"/>
      <c r="E38" s="234"/>
      <c r="F38" s="229">
        <v>30.45</v>
      </c>
      <c r="G38" s="232">
        <v>30</v>
      </c>
      <c r="H38" s="233" t="e">
        <f t="shared" si="3"/>
        <v>#REF!</v>
      </c>
      <c r="I38" s="232"/>
      <c r="J38" s="252"/>
      <c r="K38" s="375"/>
      <c r="L38" s="376"/>
      <c r="M38" s="376"/>
      <c r="N38" s="376"/>
      <c r="O38" s="377"/>
      <c r="P38" s="380"/>
      <c r="Q38" s="381"/>
      <c r="R38" s="376"/>
      <c r="S38" s="376"/>
      <c r="T38" s="377"/>
      <c r="U38" s="8"/>
      <c r="V38" s="8"/>
    </row>
    <row r="39" spans="1:22" ht="18.75" hidden="1" customHeight="1" x14ac:dyDescent="0.25">
      <c r="A39" s="345" t="s">
        <v>85</v>
      </c>
      <c r="B39" s="265"/>
      <c r="C39" s="327" t="s">
        <v>12</v>
      </c>
      <c r="D39" s="253"/>
      <c r="E39" s="232"/>
      <c r="F39" s="229">
        <v>11.25</v>
      </c>
      <c r="G39" s="232">
        <v>11.25</v>
      </c>
      <c r="H39" s="233" t="e">
        <f t="shared" si="3"/>
        <v>#REF!</v>
      </c>
      <c r="I39" s="232"/>
      <c r="J39" s="252"/>
      <c r="K39" s="375"/>
      <c r="L39" s="376"/>
      <c r="M39" s="376"/>
      <c r="N39" s="376"/>
      <c r="O39" s="377"/>
      <c r="P39" s="380"/>
      <c r="Q39" s="381"/>
      <c r="R39" s="376"/>
      <c r="S39" s="376"/>
      <c r="T39" s="377"/>
      <c r="U39" s="8"/>
      <c r="V39" s="8"/>
    </row>
    <row r="40" spans="1:22" hidden="1" x14ac:dyDescent="0.25">
      <c r="A40" s="345" t="s">
        <v>86</v>
      </c>
      <c r="B40" s="265"/>
      <c r="C40" s="327" t="s">
        <v>10</v>
      </c>
      <c r="D40" s="253"/>
      <c r="E40" s="232"/>
      <c r="F40" s="229">
        <v>9</v>
      </c>
      <c r="G40" s="232">
        <v>7.5</v>
      </c>
      <c r="H40" s="233" t="e">
        <f t="shared" si="3"/>
        <v>#REF!</v>
      </c>
      <c r="I40" s="232"/>
      <c r="J40" s="252"/>
      <c r="K40" s="375"/>
      <c r="L40" s="376"/>
      <c r="M40" s="376"/>
      <c r="N40" s="376"/>
      <c r="O40" s="377"/>
      <c r="P40" s="380"/>
      <c r="Q40" s="381"/>
      <c r="R40" s="376"/>
      <c r="S40" s="376"/>
      <c r="T40" s="377"/>
      <c r="U40" s="8"/>
      <c r="V40" s="8"/>
    </row>
    <row r="41" spans="1:22" hidden="1" x14ac:dyDescent="0.25">
      <c r="A41" s="345" t="s">
        <v>194</v>
      </c>
      <c r="B41" s="265"/>
      <c r="C41" s="327" t="s">
        <v>1</v>
      </c>
      <c r="D41" s="253"/>
      <c r="E41" s="232"/>
      <c r="F41" s="229">
        <v>0.97</v>
      </c>
      <c r="G41" s="232">
        <v>0.75</v>
      </c>
      <c r="H41" s="233" t="e">
        <f t="shared" si="3"/>
        <v>#REF!</v>
      </c>
      <c r="I41" s="232"/>
      <c r="J41" s="252"/>
      <c r="K41" s="375"/>
      <c r="L41" s="376"/>
      <c r="M41" s="376"/>
      <c r="N41" s="376"/>
      <c r="O41" s="377"/>
      <c r="P41" s="380"/>
      <c r="Q41" s="381"/>
      <c r="R41" s="376"/>
      <c r="S41" s="376"/>
      <c r="T41" s="377"/>
      <c r="U41" s="8"/>
      <c r="V41" s="8"/>
    </row>
    <row r="42" spans="1:22" hidden="1" x14ac:dyDescent="0.25">
      <c r="A42" s="345"/>
      <c r="B42" s="265"/>
      <c r="C42" s="327" t="s">
        <v>199</v>
      </c>
      <c r="D42" s="253"/>
      <c r="E42" s="232"/>
      <c r="F42" s="229">
        <v>3</v>
      </c>
      <c r="G42" s="232">
        <v>3</v>
      </c>
      <c r="H42" s="233" t="e">
        <f t="shared" si="3"/>
        <v>#REF!</v>
      </c>
      <c r="I42" s="232"/>
      <c r="J42" s="252"/>
      <c r="K42" s="375"/>
      <c r="L42" s="376"/>
      <c r="M42" s="376"/>
      <c r="N42" s="376"/>
      <c r="O42" s="377"/>
      <c r="P42" s="380"/>
      <c r="Q42" s="381"/>
      <c r="R42" s="376"/>
      <c r="S42" s="376"/>
      <c r="T42" s="377"/>
      <c r="U42" s="8"/>
      <c r="V42" s="8"/>
    </row>
    <row r="43" spans="1:22" hidden="1" x14ac:dyDescent="0.25">
      <c r="A43" s="345"/>
      <c r="B43" s="265"/>
      <c r="C43" s="327" t="s">
        <v>82</v>
      </c>
      <c r="D43" s="253"/>
      <c r="E43" s="232"/>
      <c r="F43" s="229">
        <v>23.17</v>
      </c>
      <c r="G43" s="232">
        <v>22.5</v>
      </c>
      <c r="H43" s="233" t="e">
        <f t="shared" si="3"/>
        <v>#REF!</v>
      </c>
      <c r="I43" s="232" t="s">
        <v>42</v>
      </c>
      <c r="J43" s="252"/>
      <c r="K43" s="375"/>
      <c r="L43" s="376"/>
      <c r="M43" s="376"/>
      <c r="N43" s="376"/>
      <c r="O43" s="377"/>
      <c r="P43" s="380"/>
      <c r="Q43" s="381"/>
      <c r="R43" s="376"/>
      <c r="S43" s="376"/>
      <c r="T43" s="377"/>
      <c r="U43" s="8"/>
      <c r="V43" s="8"/>
    </row>
    <row r="44" spans="1:22" hidden="1" x14ac:dyDescent="0.25">
      <c r="A44" s="345"/>
      <c r="B44" s="265"/>
      <c r="C44" s="327" t="s">
        <v>35</v>
      </c>
      <c r="D44" s="253"/>
      <c r="E44" s="232"/>
      <c r="F44" s="229">
        <v>0.97</v>
      </c>
      <c r="G44" s="232">
        <v>0.75</v>
      </c>
      <c r="H44" s="233" t="e">
        <f t="shared" si="3"/>
        <v>#REF!</v>
      </c>
      <c r="I44" s="232"/>
      <c r="J44" s="252"/>
      <c r="K44" s="375"/>
      <c r="L44" s="376"/>
      <c r="M44" s="376"/>
      <c r="N44" s="376"/>
      <c r="O44" s="377"/>
      <c r="P44" s="380"/>
      <c r="Q44" s="381"/>
      <c r="R44" s="376"/>
      <c r="S44" s="376"/>
      <c r="T44" s="377"/>
      <c r="U44" s="8"/>
      <c r="V44" s="8"/>
    </row>
    <row r="45" spans="1:22" x14ac:dyDescent="0.25">
      <c r="A45" s="346" t="s">
        <v>181</v>
      </c>
      <c r="B45" s="264"/>
      <c r="C45" s="325" t="s">
        <v>99</v>
      </c>
      <c r="D45" s="251">
        <v>150</v>
      </c>
      <c r="E45" s="232"/>
      <c r="F45" s="229"/>
      <c r="G45" s="232"/>
      <c r="H45" s="233" t="e">
        <f t="shared" si="3"/>
        <v>#REF!</v>
      </c>
      <c r="I45" s="232"/>
      <c r="J45" s="252">
        <v>180</v>
      </c>
      <c r="K45" s="375">
        <v>6.15</v>
      </c>
      <c r="L45" s="376">
        <v>5.55</v>
      </c>
      <c r="M45" s="376">
        <v>24</v>
      </c>
      <c r="N45" s="376">
        <v>167</v>
      </c>
      <c r="O45" s="377">
        <v>20.62</v>
      </c>
      <c r="P45" s="386">
        <f>K45*1.6</f>
        <v>9.8400000000000016</v>
      </c>
      <c r="Q45" s="387">
        <f t="shared" ref="Q45" si="9">L45*1.6</f>
        <v>8.8800000000000008</v>
      </c>
      <c r="R45" s="388">
        <f t="shared" ref="R45" si="10">M45*1.6</f>
        <v>38.400000000000006</v>
      </c>
      <c r="S45" s="388">
        <f t="shared" ref="S45" si="11">N45*1.6</f>
        <v>267.2</v>
      </c>
      <c r="T45" s="431">
        <f t="shared" ref="T45" si="12">O45*1.6</f>
        <v>32.992000000000004</v>
      </c>
      <c r="U45" s="58"/>
      <c r="V45" s="173"/>
    </row>
    <row r="46" spans="1:22" hidden="1" x14ac:dyDescent="0.25">
      <c r="A46" s="346" t="s">
        <v>98</v>
      </c>
      <c r="B46" s="264"/>
      <c r="C46" s="327" t="s">
        <v>8</v>
      </c>
      <c r="D46" s="251"/>
      <c r="E46" s="232"/>
      <c r="F46" s="232">
        <v>199.9</v>
      </c>
      <c r="G46" s="232">
        <v>150</v>
      </c>
      <c r="H46" s="233" t="e">
        <f t="shared" si="3"/>
        <v>#REF!</v>
      </c>
      <c r="I46" s="232"/>
      <c r="J46" s="252"/>
      <c r="K46" s="375"/>
      <c r="L46" s="376"/>
      <c r="M46" s="376"/>
      <c r="N46" s="376"/>
      <c r="O46" s="377"/>
      <c r="P46" s="380"/>
      <c r="Q46" s="381"/>
      <c r="R46" s="376"/>
      <c r="S46" s="376"/>
      <c r="T46" s="377"/>
      <c r="U46" s="58"/>
      <c r="V46" s="106"/>
    </row>
    <row r="47" spans="1:22" hidden="1" x14ac:dyDescent="0.25">
      <c r="A47" s="346"/>
      <c r="B47" s="264"/>
      <c r="C47" s="327" t="s">
        <v>11</v>
      </c>
      <c r="D47" s="251"/>
      <c r="E47" s="232"/>
      <c r="F47" s="232">
        <v>4.5</v>
      </c>
      <c r="G47" s="232">
        <v>4.5</v>
      </c>
      <c r="H47" s="233" t="e">
        <f t="shared" si="3"/>
        <v>#REF!</v>
      </c>
      <c r="I47" s="232">
        <f>D45*E45/1000</f>
        <v>0</v>
      </c>
      <c r="J47" s="252"/>
      <c r="K47" s="375"/>
      <c r="L47" s="376"/>
      <c r="M47" s="376"/>
      <c r="N47" s="376"/>
      <c r="O47" s="377"/>
      <c r="P47" s="380"/>
      <c r="Q47" s="381"/>
      <c r="R47" s="376"/>
      <c r="S47" s="376"/>
      <c r="T47" s="377"/>
      <c r="U47" s="58"/>
      <c r="V47" s="106"/>
    </row>
    <row r="48" spans="1:22" x14ac:dyDescent="0.25">
      <c r="A48" s="345" t="s">
        <v>207</v>
      </c>
      <c r="B48" s="265"/>
      <c r="C48" s="325" t="s">
        <v>14</v>
      </c>
      <c r="D48" s="253">
        <v>200</v>
      </c>
      <c r="E48" s="232"/>
      <c r="F48" s="229"/>
      <c r="G48" s="232"/>
      <c r="H48" s="233" t="e">
        <f t="shared" si="3"/>
        <v>#REF!</v>
      </c>
      <c r="I48" s="232"/>
      <c r="J48" s="252">
        <v>200</v>
      </c>
      <c r="K48" s="375">
        <v>0.6</v>
      </c>
      <c r="L48" s="376">
        <v>0.2</v>
      </c>
      <c r="M48" s="368">
        <v>29.6</v>
      </c>
      <c r="N48" s="368">
        <v>110</v>
      </c>
      <c r="O48" s="369">
        <v>0.73</v>
      </c>
      <c r="P48" s="370">
        <v>0.6</v>
      </c>
      <c r="Q48" s="371">
        <v>0.2</v>
      </c>
      <c r="R48" s="368">
        <v>29.6</v>
      </c>
      <c r="S48" s="376">
        <v>110</v>
      </c>
      <c r="T48" s="377">
        <v>0.73</v>
      </c>
      <c r="U48" s="8"/>
      <c r="V48" s="8"/>
    </row>
    <row r="49" spans="1:22" hidden="1" x14ac:dyDescent="0.25">
      <c r="A49" s="345" t="s">
        <v>134</v>
      </c>
      <c r="B49" s="265"/>
      <c r="C49" s="327" t="s">
        <v>133</v>
      </c>
      <c r="D49" s="253"/>
      <c r="E49" s="232"/>
      <c r="F49" s="229">
        <v>25</v>
      </c>
      <c r="G49" s="232">
        <v>25</v>
      </c>
      <c r="H49" s="233" t="e">
        <f t="shared" si="3"/>
        <v>#REF!</v>
      </c>
      <c r="I49" s="232"/>
      <c r="J49" s="252"/>
      <c r="K49" s="375"/>
      <c r="L49" s="376"/>
      <c r="M49" s="376"/>
      <c r="N49" s="376"/>
      <c r="O49" s="377"/>
      <c r="P49" s="380"/>
      <c r="Q49" s="381"/>
      <c r="R49" s="376"/>
      <c r="S49" s="376"/>
      <c r="T49" s="377"/>
      <c r="U49" s="8"/>
      <c r="V49" s="8"/>
    </row>
    <row r="50" spans="1:22" hidden="1" x14ac:dyDescent="0.25">
      <c r="A50" s="345" t="s">
        <v>84</v>
      </c>
      <c r="B50" s="265"/>
      <c r="C50" s="327" t="s">
        <v>2</v>
      </c>
      <c r="D50" s="253"/>
      <c r="E50" s="232"/>
      <c r="F50" s="229">
        <v>12</v>
      </c>
      <c r="G50" s="232">
        <v>12</v>
      </c>
      <c r="H50" s="233" t="e">
        <f t="shared" si="3"/>
        <v>#REF!</v>
      </c>
      <c r="I50" s="232">
        <f>D48*E48/1000</f>
        <v>0</v>
      </c>
      <c r="J50" s="252"/>
      <c r="K50" s="375"/>
      <c r="L50" s="376"/>
      <c r="M50" s="376"/>
      <c r="N50" s="376"/>
      <c r="O50" s="377"/>
      <c r="P50" s="380"/>
      <c r="Q50" s="381"/>
      <c r="R50" s="376"/>
      <c r="S50" s="376"/>
      <c r="T50" s="377"/>
      <c r="U50" s="8"/>
      <c r="V50" s="8"/>
    </row>
    <row r="51" spans="1:22" hidden="1" x14ac:dyDescent="0.25">
      <c r="A51" s="345"/>
      <c r="B51" s="265"/>
      <c r="C51" s="327" t="s">
        <v>1</v>
      </c>
      <c r="D51" s="253"/>
      <c r="E51" s="232"/>
      <c r="F51" s="229">
        <v>200</v>
      </c>
      <c r="G51" s="232">
        <v>200</v>
      </c>
      <c r="H51" s="233" t="e">
        <f t="shared" si="3"/>
        <v>#REF!</v>
      </c>
      <c r="I51" s="232" t="s">
        <v>41</v>
      </c>
      <c r="J51" s="252"/>
      <c r="K51" s="375"/>
      <c r="L51" s="376"/>
      <c r="M51" s="376"/>
      <c r="N51" s="376"/>
      <c r="O51" s="377"/>
      <c r="P51" s="380"/>
      <c r="Q51" s="381"/>
      <c r="R51" s="376"/>
      <c r="S51" s="376"/>
      <c r="T51" s="377"/>
      <c r="U51" s="8"/>
      <c r="V51" s="8"/>
    </row>
    <row r="52" spans="1:22" hidden="1" x14ac:dyDescent="0.25">
      <c r="A52" s="345" t="s">
        <v>265</v>
      </c>
      <c r="B52" s="265"/>
      <c r="C52" s="327"/>
      <c r="D52" s="253"/>
      <c r="E52" s="232"/>
      <c r="F52" s="229"/>
      <c r="G52" s="232"/>
      <c r="H52" s="233"/>
      <c r="I52" s="232"/>
      <c r="J52" s="252"/>
      <c r="K52" s="375"/>
      <c r="L52" s="376"/>
      <c r="M52" s="376"/>
      <c r="N52" s="376"/>
      <c r="O52" s="377"/>
      <c r="P52" s="380"/>
      <c r="Q52" s="381"/>
      <c r="R52" s="376"/>
      <c r="S52" s="376"/>
      <c r="T52" s="377"/>
      <c r="U52" s="8"/>
      <c r="V52" s="8"/>
    </row>
    <row r="53" spans="1:22" x14ac:dyDescent="0.25">
      <c r="A53" s="345" t="s">
        <v>135</v>
      </c>
      <c r="B53" s="265"/>
      <c r="C53" s="325" t="s">
        <v>15</v>
      </c>
      <c r="D53" s="253">
        <v>40</v>
      </c>
      <c r="E53" s="232"/>
      <c r="F53" s="229">
        <v>50</v>
      </c>
      <c r="G53" s="232">
        <v>50</v>
      </c>
      <c r="H53" s="233" t="e">
        <f t="shared" ref="H53:H60" si="13">F53*$E$5/1000</f>
        <v>#REF!</v>
      </c>
      <c r="I53" s="232"/>
      <c r="J53" s="252">
        <v>60</v>
      </c>
      <c r="K53" s="375">
        <v>2.8</v>
      </c>
      <c r="L53" s="376">
        <v>0.51</v>
      </c>
      <c r="M53" s="376">
        <v>6.5</v>
      </c>
      <c r="N53" s="376">
        <v>90</v>
      </c>
      <c r="O53" s="377">
        <v>0</v>
      </c>
      <c r="P53" s="380">
        <f>K53*1.5</f>
        <v>4.1999999999999993</v>
      </c>
      <c r="Q53" s="402">
        <f t="shared" ref="Q53:T54" si="14">L53*1.5</f>
        <v>0.76500000000000001</v>
      </c>
      <c r="R53" s="377">
        <f t="shared" si="14"/>
        <v>9.75</v>
      </c>
      <c r="S53" s="377">
        <f t="shared" si="14"/>
        <v>135</v>
      </c>
      <c r="T53" s="377">
        <f t="shared" si="14"/>
        <v>0</v>
      </c>
      <c r="U53" s="8"/>
      <c r="V53" s="8"/>
    </row>
    <row r="54" spans="1:22" ht="15.75" thickBot="1" x14ac:dyDescent="0.3">
      <c r="A54" s="347" t="s">
        <v>135</v>
      </c>
      <c r="B54" s="349"/>
      <c r="C54" s="326" t="s">
        <v>5</v>
      </c>
      <c r="D54" s="289">
        <v>20</v>
      </c>
      <c r="E54" s="240"/>
      <c r="F54" s="239">
        <v>50</v>
      </c>
      <c r="G54" s="240">
        <v>50</v>
      </c>
      <c r="H54" s="290" t="e">
        <f t="shared" si="13"/>
        <v>#REF!</v>
      </c>
      <c r="I54" s="241"/>
      <c r="J54" s="263">
        <v>30</v>
      </c>
      <c r="K54" s="383">
        <v>1</v>
      </c>
      <c r="L54" s="384">
        <v>0.7</v>
      </c>
      <c r="M54" s="384">
        <v>4.5999999999999996</v>
      </c>
      <c r="N54" s="384">
        <v>97.5</v>
      </c>
      <c r="O54" s="385">
        <v>0</v>
      </c>
      <c r="P54" s="408">
        <f>K54*1.5</f>
        <v>1.5</v>
      </c>
      <c r="Q54" s="409">
        <f t="shared" si="14"/>
        <v>1.0499999999999998</v>
      </c>
      <c r="R54" s="385">
        <f t="shared" si="14"/>
        <v>6.8999999999999995</v>
      </c>
      <c r="S54" s="385">
        <f t="shared" si="14"/>
        <v>146.25</v>
      </c>
      <c r="T54" s="410">
        <f t="shared" si="14"/>
        <v>0</v>
      </c>
    </row>
    <row r="55" spans="1:22" ht="15.75" thickBot="1" x14ac:dyDescent="0.3">
      <c r="A55" s="283"/>
      <c r="B55" s="283"/>
      <c r="C55" s="284" t="s">
        <v>107</v>
      </c>
      <c r="D55" s="294"/>
      <c r="E55" s="286"/>
      <c r="F55" s="287"/>
      <c r="G55" s="286"/>
      <c r="H55" s="288" t="e">
        <f t="shared" si="13"/>
        <v>#REF!</v>
      </c>
      <c r="I55" s="295"/>
      <c r="J55" s="296"/>
      <c r="K55" s="411">
        <f>SUM(K24:K54)</f>
        <v>28.830000000000002</v>
      </c>
      <c r="L55" s="411">
        <f t="shared" ref="L55:T55" si="15">SUM(L24:L54)</f>
        <v>22.48</v>
      </c>
      <c r="M55" s="411">
        <f t="shared" si="15"/>
        <v>85.259999999999991</v>
      </c>
      <c r="N55" s="411">
        <f t="shared" si="15"/>
        <v>990.9</v>
      </c>
      <c r="O55" s="411">
        <f t="shared" si="15"/>
        <v>43.839999999999996</v>
      </c>
      <c r="P55" s="411">
        <f t="shared" si="15"/>
        <v>35.36</v>
      </c>
      <c r="Q55" s="411">
        <f t="shared" si="15"/>
        <v>27.075000000000003</v>
      </c>
      <c r="R55" s="411">
        <f t="shared" si="15"/>
        <v>107.74000000000001</v>
      </c>
      <c r="S55" s="411">
        <f t="shared" si="15"/>
        <v>1242.8</v>
      </c>
      <c r="T55" s="411">
        <f t="shared" si="15"/>
        <v>62.569499999999998</v>
      </c>
    </row>
    <row r="56" spans="1:22" x14ac:dyDescent="0.25">
      <c r="A56" s="292"/>
      <c r="B56" s="293" t="s">
        <v>296</v>
      </c>
      <c r="C56" s="272"/>
      <c r="D56" s="257"/>
      <c r="E56" s="235"/>
      <c r="F56" s="235"/>
      <c r="G56" s="235"/>
      <c r="H56" s="281"/>
      <c r="I56" s="235"/>
      <c r="J56" s="258"/>
      <c r="K56" s="412"/>
      <c r="L56" s="413"/>
      <c r="M56" s="413"/>
      <c r="N56" s="413"/>
      <c r="O56" s="414"/>
      <c r="P56" s="415"/>
      <c r="Q56" s="416"/>
      <c r="R56" s="417"/>
      <c r="S56" s="417"/>
      <c r="T56" s="418"/>
    </row>
    <row r="57" spans="1:22" x14ac:dyDescent="0.25">
      <c r="A57" s="265" t="s">
        <v>252</v>
      </c>
      <c r="B57" s="265"/>
      <c r="C57" s="269" t="s">
        <v>305</v>
      </c>
      <c r="D57" s="251">
        <v>200</v>
      </c>
      <c r="E57" s="232">
        <v>200</v>
      </c>
      <c r="F57" s="232">
        <v>200</v>
      </c>
      <c r="G57" s="232">
        <v>200</v>
      </c>
      <c r="H57" s="232">
        <v>200</v>
      </c>
      <c r="I57" s="232">
        <v>200</v>
      </c>
      <c r="J57" s="252">
        <v>200</v>
      </c>
      <c r="K57" s="375">
        <v>5.6</v>
      </c>
      <c r="L57" s="368">
        <v>6.4</v>
      </c>
      <c r="M57" s="376">
        <v>8.1999999999999993</v>
      </c>
      <c r="N57" s="376">
        <v>117</v>
      </c>
      <c r="O57" s="377">
        <v>0.21</v>
      </c>
      <c r="P57" s="394">
        <f>K57</f>
        <v>5.6</v>
      </c>
      <c r="Q57" s="375">
        <f t="shared" ref="Q57:S58" si="16">L57</f>
        <v>6.4</v>
      </c>
      <c r="R57" s="376">
        <f t="shared" si="16"/>
        <v>8.1999999999999993</v>
      </c>
      <c r="S57" s="376">
        <f t="shared" si="16"/>
        <v>117</v>
      </c>
      <c r="T57" s="382">
        <v>0.21</v>
      </c>
    </row>
    <row r="58" spans="1:22" ht="15.75" thickBot="1" x14ac:dyDescent="0.3">
      <c r="A58" s="275" t="s">
        <v>267</v>
      </c>
      <c r="B58" s="275"/>
      <c r="C58" s="274" t="s">
        <v>358</v>
      </c>
      <c r="D58" s="262">
        <v>40</v>
      </c>
      <c r="E58" s="239">
        <v>20</v>
      </c>
      <c r="F58" s="239">
        <v>20</v>
      </c>
      <c r="G58" s="239">
        <v>20</v>
      </c>
      <c r="H58" s="239">
        <v>20</v>
      </c>
      <c r="I58" s="239">
        <v>20</v>
      </c>
      <c r="J58" s="276">
        <v>40</v>
      </c>
      <c r="K58" s="419">
        <v>1.5</v>
      </c>
      <c r="L58" s="420">
        <v>1.9</v>
      </c>
      <c r="M58" s="376">
        <v>34.799999999999997</v>
      </c>
      <c r="N58" s="420">
        <v>90</v>
      </c>
      <c r="O58" s="421"/>
      <c r="P58" s="422">
        <f>K58</f>
        <v>1.5</v>
      </c>
      <c r="Q58" s="423">
        <f t="shared" si="16"/>
        <v>1.9</v>
      </c>
      <c r="R58" s="389">
        <f t="shared" si="16"/>
        <v>34.799999999999997</v>
      </c>
      <c r="S58" s="389">
        <f t="shared" si="16"/>
        <v>90</v>
      </c>
      <c r="T58" s="424">
        <f t="shared" ref="T58" si="17">O58</f>
        <v>0</v>
      </c>
    </row>
    <row r="59" spans="1:22" ht="15.75" thickBot="1" x14ac:dyDescent="0.3">
      <c r="A59" s="283"/>
      <c r="B59" s="283"/>
      <c r="C59" s="284" t="s">
        <v>107</v>
      </c>
      <c r="D59" s="285"/>
      <c r="E59" s="287"/>
      <c r="F59" s="287"/>
      <c r="G59" s="287"/>
      <c r="H59" s="287"/>
      <c r="I59" s="287"/>
      <c r="J59" s="302"/>
      <c r="K59" s="390">
        <f>SUM(K57:K58)</f>
        <v>7.1</v>
      </c>
      <c r="L59" s="378">
        <f t="shared" ref="L59:T59" si="18">SUM(L57:L58)</f>
        <v>8.3000000000000007</v>
      </c>
      <c r="M59" s="379">
        <f t="shared" si="18"/>
        <v>43</v>
      </c>
      <c r="N59" s="379">
        <f t="shared" si="18"/>
        <v>207</v>
      </c>
      <c r="O59" s="391">
        <f t="shared" si="18"/>
        <v>0.21</v>
      </c>
      <c r="P59" s="425">
        <f t="shared" si="18"/>
        <v>7.1</v>
      </c>
      <c r="Q59" s="426">
        <f t="shared" si="18"/>
        <v>8.3000000000000007</v>
      </c>
      <c r="R59" s="392">
        <f t="shared" si="18"/>
        <v>43</v>
      </c>
      <c r="S59" s="392">
        <f t="shared" si="18"/>
        <v>207</v>
      </c>
      <c r="T59" s="393">
        <f t="shared" si="18"/>
        <v>0.21</v>
      </c>
    </row>
    <row r="60" spans="1:22" ht="15.75" thickBot="1" x14ac:dyDescent="0.3">
      <c r="A60" s="297"/>
      <c r="B60" s="297"/>
      <c r="C60" s="298" t="s">
        <v>114</v>
      </c>
      <c r="D60" s="299"/>
      <c r="E60" s="300"/>
      <c r="F60" s="300"/>
      <c r="G60" s="300"/>
      <c r="H60" s="288" t="e">
        <f t="shared" si="13"/>
        <v>#REF!</v>
      </c>
      <c r="I60" s="300"/>
      <c r="J60" s="301"/>
      <c r="K60" s="427">
        <f t="shared" ref="K60:T60" si="19">K22+K55+K59</f>
        <v>65.33</v>
      </c>
      <c r="L60" s="427">
        <f t="shared" si="19"/>
        <v>54.679999999999993</v>
      </c>
      <c r="M60" s="427">
        <f t="shared" si="19"/>
        <v>212.08999999999997</v>
      </c>
      <c r="N60" s="427">
        <f t="shared" si="19"/>
        <v>1782.65</v>
      </c>
      <c r="O60" s="428">
        <f t="shared" si="19"/>
        <v>66.859999999999985</v>
      </c>
      <c r="P60" s="429">
        <f t="shared" si="19"/>
        <v>82.109999999999985</v>
      </c>
      <c r="Q60" s="430">
        <f t="shared" si="19"/>
        <v>67.025000000000006</v>
      </c>
      <c r="R60" s="427">
        <f t="shared" si="19"/>
        <v>241.23500000000001</v>
      </c>
      <c r="S60" s="427">
        <f t="shared" si="19"/>
        <v>2132.9250000000002</v>
      </c>
      <c r="T60" s="429">
        <f t="shared" si="19"/>
        <v>85.659499999999994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38" t="s">
        <v>300</v>
      </c>
      <c r="D1" s="438"/>
      <c r="E1" s="438"/>
      <c r="F1" s="438"/>
      <c r="G1" s="438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>
        <f>'Меню 18 ти дневное'!K60</f>
        <v>65.33</v>
      </c>
      <c r="D3" s="103">
        <f>'Меню 18 ти дневное'!L60</f>
        <v>54.679999999999993</v>
      </c>
      <c r="E3" s="103">
        <f>'Меню 18 ти дневное'!M60</f>
        <v>212.08999999999997</v>
      </c>
      <c r="F3" s="103">
        <f>'Меню 18 ти дневное'!N60</f>
        <v>1782.65</v>
      </c>
      <c r="G3" s="103">
        <f>'Меню 18 ти дневное'!O60</f>
        <v>66.859999999999985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365" t="e">
        <f>'Меню 18 ти дневное'!#REF!</f>
        <v>#REF!</v>
      </c>
      <c r="D13" s="365" t="e">
        <f>'Меню 18 ти дневное'!#REF!</f>
        <v>#REF!</v>
      </c>
      <c r="E13" s="365" t="e">
        <f>'Меню 18 ти дневное'!#REF!</f>
        <v>#REF!</v>
      </c>
      <c r="F13" s="365" t="e">
        <f>'Меню 18 ти дневное'!#REF!</f>
        <v>#REF!</v>
      </c>
      <c r="G13" s="365" t="e">
        <f>'Меню 18 ти дневное'!#REF!</f>
        <v>#REF!</v>
      </c>
    </row>
    <row r="14" spans="2:7" x14ac:dyDescent="0.25">
      <c r="B14" s="104" t="s">
        <v>341</v>
      </c>
      <c r="C14" s="365" t="e">
        <f>'Меню 18 ти дневное'!#REF!</f>
        <v>#REF!</v>
      </c>
      <c r="D14" s="365" t="e">
        <f>'Меню 18 ти дневное'!#REF!</f>
        <v>#REF!</v>
      </c>
      <c r="E14" s="365" t="e">
        <f>'Меню 18 ти дневное'!#REF!</f>
        <v>#REF!</v>
      </c>
      <c r="F14" s="365" t="e">
        <f>'Меню 18 ти дневное'!#REF!</f>
        <v>#REF!</v>
      </c>
      <c r="G14" s="365" t="e">
        <f>'Меню 18 ти дневное'!#REF!</f>
        <v>#REF!</v>
      </c>
    </row>
    <row r="15" spans="2:7" x14ac:dyDescent="0.25">
      <c r="B15" s="104" t="s">
        <v>342</v>
      </c>
      <c r="C15" s="365" t="e">
        <f>'Меню 18 ти дневное'!#REF!</f>
        <v>#REF!</v>
      </c>
      <c r="D15" s="365" t="e">
        <f>'Меню 18 ти дневное'!#REF!</f>
        <v>#REF!</v>
      </c>
      <c r="E15" s="365" t="e">
        <f>'Меню 18 ти дневное'!#REF!</f>
        <v>#REF!</v>
      </c>
      <c r="F15" s="365" t="e">
        <f>'Меню 18 ти дневное'!#REF!</f>
        <v>#REF!</v>
      </c>
      <c r="G15" s="365" t="e">
        <f>'Меню 18 ти дневное'!#REF!</f>
        <v>#REF!</v>
      </c>
    </row>
    <row r="16" spans="2:7" x14ac:dyDescent="0.25">
      <c r="B16" s="104" t="s">
        <v>343</v>
      </c>
      <c r="C16" s="365" t="e">
        <f>'Меню 18 ти дневное'!#REF!</f>
        <v>#REF!</v>
      </c>
      <c r="D16" s="365" t="e">
        <f>'Меню 18 ти дневное'!#REF!</f>
        <v>#REF!</v>
      </c>
      <c r="E16" s="365" t="e">
        <f>'Меню 18 ти дневное'!#REF!</f>
        <v>#REF!</v>
      </c>
      <c r="F16" s="365" t="e">
        <f>'Меню 18 ти дневное'!#REF!</f>
        <v>#REF!</v>
      </c>
      <c r="G16" s="365" t="e">
        <f>'Меню 18 ти дневное'!#REF!</f>
        <v>#REF!</v>
      </c>
    </row>
    <row r="17" spans="2:7" x14ac:dyDescent="0.25">
      <c r="B17" s="104" t="s">
        <v>344</v>
      </c>
      <c r="C17" s="365" t="e">
        <f>'Меню 18 ти дневное'!#REF!</f>
        <v>#REF!</v>
      </c>
      <c r="D17" s="365" t="e">
        <f>'Меню 18 ти дневное'!#REF!</f>
        <v>#REF!</v>
      </c>
      <c r="E17" s="365" t="e">
        <f>'Меню 18 ти дневное'!#REF!</f>
        <v>#REF!</v>
      </c>
      <c r="F17" s="365" t="e">
        <f>'Меню 18 ти дневное'!#REF!</f>
        <v>#REF!</v>
      </c>
      <c r="G17" s="365" t="e">
        <f>'Меню 18 ти дневное'!#REF!</f>
        <v>#REF!</v>
      </c>
    </row>
    <row r="18" spans="2:7" x14ac:dyDescent="0.25">
      <c r="B18" s="104" t="s">
        <v>345</v>
      </c>
      <c r="C18" s="365" t="e">
        <f>'Меню 18 ти дневное'!#REF!</f>
        <v>#REF!</v>
      </c>
      <c r="D18" s="365" t="e">
        <f>'Меню 18 ти дневное'!#REF!</f>
        <v>#REF!</v>
      </c>
      <c r="E18" s="365" t="e">
        <f>'Меню 18 ти дневное'!#REF!</f>
        <v>#REF!</v>
      </c>
      <c r="F18" s="365" t="e">
        <f>'Меню 18 ти дневное'!#REF!</f>
        <v>#REF!</v>
      </c>
      <c r="G18" s="365" t="e">
        <f>'Меню 18 ти дневное'!#REF!</f>
        <v>#REF!</v>
      </c>
    </row>
    <row r="19" spans="2:7" x14ac:dyDescent="0.25">
      <c r="B19" s="104" t="s">
        <v>346</v>
      </c>
      <c r="C19" s="365" t="e">
        <f>'Меню 18 ти дневное'!#REF!</f>
        <v>#REF!</v>
      </c>
      <c r="D19" s="365" t="e">
        <f>'Меню 18 ти дневное'!#REF!</f>
        <v>#REF!</v>
      </c>
      <c r="E19" s="365" t="e">
        <f>'Меню 18 ти дневное'!#REF!</f>
        <v>#REF!</v>
      </c>
      <c r="F19" s="365" t="e">
        <f>'Меню 18 ти дневное'!#REF!</f>
        <v>#REF!</v>
      </c>
      <c r="G19" s="365" t="e">
        <f>'Меню 18 ти дневное'!#REF!</f>
        <v>#REF!</v>
      </c>
    </row>
    <row r="20" spans="2:7" x14ac:dyDescent="0.25">
      <c r="B20" s="104" t="s">
        <v>347</v>
      </c>
      <c r="C20" s="365" t="e">
        <f>'Меню 18 ти дневное'!#REF!</f>
        <v>#REF!</v>
      </c>
      <c r="D20" s="365" t="e">
        <f>'Меню 18 ти дневное'!#REF!</f>
        <v>#REF!</v>
      </c>
      <c r="E20" s="365" t="e">
        <f>'Меню 18 ти дневное'!#REF!</f>
        <v>#REF!</v>
      </c>
      <c r="F20" s="365" t="e">
        <f>'Меню 18 ти дневное'!#REF!</f>
        <v>#REF!</v>
      </c>
      <c r="G20" s="365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366" t="e">
        <f>E22/(C22+D22)*2</f>
        <v>#REF!</v>
      </c>
      <c r="F23" s="8"/>
      <c r="G23" s="8"/>
    </row>
    <row r="24" spans="2:7" x14ac:dyDescent="0.25">
      <c r="B24" s="432" t="s">
        <v>354</v>
      </c>
      <c r="C24" s="433"/>
      <c r="D24" s="433"/>
      <c r="E24" s="433"/>
      <c r="F24" s="433"/>
      <c r="G24" s="434"/>
    </row>
    <row r="25" spans="2:7" x14ac:dyDescent="0.25">
      <c r="B25" s="435"/>
      <c r="C25" s="436"/>
      <c r="D25" s="436"/>
      <c r="E25" s="436"/>
      <c r="F25" s="436"/>
      <c r="G25" s="437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40" t="s">
        <v>350</v>
      </c>
      <c r="G1" s="441"/>
      <c r="H1" s="441"/>
      <c r="I1" s="441"/>
      <c r="J1" s="442"/>
    </row>
    <row r="2" spans="1:18" x14ac:dyDescent="0.25">
      <c r="F2" s="443"/>
      <c r="G2" s="444"/>
      <c r="H2" s="444"/>
      <c r="I2" s="444"/>
      <c r="J2" s="445"/>
    </row>
    <row r="3" spans="1:18" x14ac:dyDescent="0.25">
      <c r="F3" s="443"/>
      <c r="G3" s="444"/>
      <c r="H3" s="444"/>
      <c r="I3" s="444"/>
      <c r="J3" s="445"/>
    </row>
    <row r="4" spans="1:18" x14ac:dyDescent="0.25">
      <c r="F4" s="443"/>
      <c r="G4" s="444"/>
      <c r="H4" s="444"/>
      <c r="I4" s="444"/>
      <c r="J4" s="445"/>
    </row>
    <row r="5" spans="1:18" x14ac:dyDescent="0.25">
      <c r="F5" s="443"/>
      <c r="G5" s="444"/>
      <c r="H5" s="444"/>
      <c r="I5" s="444"/>
      <c r="J5" s="445"/>
    </row>
    <row r="6" spans="1:18" x14ac:dyDescent="0.25">
      <c r="F6" s="443"/>
      <c r="G6" s="444"/>
      <c r="H6" s="444"/>
      <c r="I6" s="444"/>
      <c r="J6" s="445"/>
    </row>
    <row r="7" spans="1:18" x14ac:dyDescent="0.25">
      <c r="F7" s="443"/>
      <c r="G7" s="444"/>
      <c r="H7" s="444"/>
      <c r="I7" s="444"/>
      <c r="J7" s="445"/>
    </row>
    <row r="8" spans="1:18" x14ac:dyDescent="0.25">
      <c r="F8" s="443"/>
      <c r="G8" s="444"/>
      <c r="H8" s="444"/>
      <c r="I8" s="444"/>
      <c r="J8" s="445"/>
      <c r="M8" s="439"/>
      <c r="N8" s="439"/>
      <c r="O8" s="439"/>
      <c r="P8" s="439"/>
      <c r="Q8" s="439"/>
      <c r="R8" s="439"/>
    </row>
    <row r="9" spans="1:18" x14ac:dyDescent="0.25">
      <c r="F9" s="446"/>
      <c r="G9" s="447"/>
      <c r="H9" s="447"/>
      <c r="I9" s="447"/>
      <c r="J9" s="448"/>
      <c r="M9" s="439"/>
      <c r="N9" s="439"/>
      <c r="O9" s="439"/>
      <c r="P9" s="439"/>
      <c r="Q9" s="439"/>
      <c r="R9" s="439"/>
    </row>
    <row r="10" spans="1:18" x14ac:dyDescent="0.25">
      <c r="M10" s="439"/>
      <c r="N10" s="439"/>
      <c r="O10" s="439"/>
      <c r="P10" s="439"/>
      <c r="Q10" s="439"/>
      <c r="R10" s="439"/>
    </row>
    <row r="11" spans="1:18" x14ac:dyDescent="0.25">
      <c r="M11" s="439"/>
      <c r="N11" s="439"/>
      <c r="O11" s="439"/>
      <c r="P11" s="439"/>
      <c r="Q11" s="439"/>
      <c r="R11" s="439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49" t="s">
        <v>348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</row>
    <row r="14" spans="1:18" ht="15.75" x14ac:dyDescent="0.25">
      <c r="A14" s="450" t="s">
        <v>349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</row>
    <row r="15" spans="1:18" ht="127.5" customHeight="1" x14ac:dyDescent="0.25">
      <c r="A15" s="451" t="s">
        <v>355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52"/>
      <c r="M160" s="452"/>
      <c r="N160" s="452"/>
      <c r="O160" s="452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52"/>
      <c r="M754" s="452"/>
      <c r="N754" s="452"/>
      <c r="O754" s="452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53"/>
      <c r="B1043" s="454"/>
      <c r="C1043" s="454"/>
      <c r="D1043" s="455"/>
      <c r="E1043" s="454"/>
      <c r="F1043" s="456"/>
      <c r="G1043" s="454"/>
      <c r="H1043" s="457"/>
      <c r="I1043" s="458"/>
      <c r="J1043" s="458"/>
      <c r="K1043" s="454"/>
      <c r="L1043" s="454"/>
      <c r="M1043" s="454"/>
      <c r="N1043" s="459"/>
    </row>
    <row r="1044" spans="1:15" x14ac:dyDescent="0.25">
      <c r="A1044" s="460"/>
      <c r="B1044" s="461"/>
      <c r="C1044" s="461"/>
      <c r="D1044" s="462"/>
      <c r="E1044" s="461"/>
      <c r="F1044" s="463"/>
      <c r="G1044" s="461"/>
      <c r="H1044" s="464"/>
      <c r="I1044" s="465"/>
      <c r="J1044" s="465"/>
      <c r="K1044" s="461"/>
      <c r="L1044" s="461"/>
      <c r="M1044" s="461"/>
      <c r="N1044" s="466"/>
    </row>
    <row r="1045" spans="1:15" x14ac:dyDescent="0.25">
      <c r="A1045" s="467"/>
      <c r="B1045" s="468"/>
      <c r="C1045" s="468"/>
      <c r="D1045" s="469"/>
      <c r="E1045" s="468"/>
      <c r="F1045" s="470"/>
      <c r="G1045" s="468"/>
      <c r="H1045" s="471"/>
      <c r="I1045" s="472"/>
      <c r="J1045" s="472"/>
      <c r="K1045" s="468"/>
      <c r="L1045" s="468"/>
      <c r="M1045" s="468"/>
      <c r="N1045" s="473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2024-06-02T15:25:19Z</dcterms:modified>
</cp:coreProperties>
</file>