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T35" i="1"/>
  <c r="S35"/>
  <c r="R35"/>
  <c r="Q35"/>
  <c r="P35"/>
  <c r="T5"/>
  <c r="S5"/>
  <c r="R5"/>
  <c r="Q5"/>
  <c r="P5"/>
  <c r="T43" l="1"/>
  <c r="S43"/>
  <c r="R43"/>
  <c r="Q43"/>
  <c r="P43"/>
  <c r="P55" l="1"/>
  <c r="Q9"/>
  <c r="R9"/>
  <c r="S9"/>
  <c r="T9"/>
  <c r="P9"/>
  <c r="P50" l="1"/>
  <c r="Q50"/>
  <c r="R50"/>
  <c r="S50"/>
  <c r="T50"/>
  <c r="T49"/>
  <c r="S49"/>
  <c r="R49"/>
  <c r="Q49"/>
  <c r="P49"/>
  <c r="P22"/>
  <c r="Q22"/>
  <c r="R22"/>
  <c r="S22"/>
  <c r="T22"/>
  <c r="P23"/>
  <c r="Q23"/>
  <c r="R23"/>
  <c r="S23"/>
  <c r="T23"/>
  <c r="P24"/>
  <c r="Q24"/>
  <c r="R24"/>
  <c r="S24"/>
  <c r="T24"/>
  <c r="P25"/>
  <c r="Q25"/>
  <c r="R25"/>
  <c r="S25"/>
  <c r="T25"/>
  <c r="P26"/>
  <c r="Q26"/>
  <c r="R26"/>
  <c r="S26"/>
  <c r="T26"/>
  <c r="P27"/>
  <c r="Q27"/>
  <c r="R27"/>
  <c r="S27"/>
  <c r="T27"/>
  <c r="P28"/>
  <c r="Q28"/>
  <c r="R28"/>
  <c r="S28"/>
  <c r="T28"/>
  <c r="P29"/>
  <c r="Q29"/>
  <c r="R29"/>
  <c r="S29"/>
  <c r="T29"/>
  <c r="P30"/>
  <c r="Q30"/>
  <c r="R30"/>
  <c r="S30"/>
  <c r="T30"/>
  <c r="P31"/>
  <c r="Q31"/>
  <c r="R31"/>
  <c r="S31"/>
  <c r="T31"/>
  <c r="P32"/>
  <c r="Q32"/>
  <c r="R32"/>
  <c r="S32"/>
  <c r="T32"/>
  <c r="P33"/>
  <c r="Q33"/>
  <c r="R33"/>
  <c r="S33"/>
  <c r="T33"/>
  <c r="P34"/>
  <c r="Q34"/>
  <c r="R34"/>
  <c r="S34"/>
  <c r="T34"/>
  <c r="P36"/>
  <c r="Q36"/>
  <c r="R36"/>
  <c r="S36"/>
  <c r="T36"/>
  <c r="P37"/>
  <c r="Q37"/>
  <c r="R37"/>
  <c r="S37"/>
  <c r="T37"/>
  <c r="P38"/>
  <c r="Q38"/>
  <c r="R38"/>
  <c r="S38"/>
  <c r="T38"/>
  <c r="P39"/>
  <c r="Q39"/>
  <c r="R39"/>
  <c r="S39"/>
  <c r="T39"/>
  <c r="P40"/>
  <c r="Q40"/>
  <c r="R40"/>
  <c r="S40"/>
  <c r="T40"/>
  <c r="P41"/>
  <c r="Q41"/>
  <c r="R41"/>
  <c r="S41"/>
  <c r="T41"/>
  <c r="P42"/>
  <c r="Q42"/>
  <c r="R42"/>
  <c r="S42"/>
  <c r="T42"/>
  <c r="Q21"/>
  <c r="R21"/>
  <c r="S21"/>
  <c r="T21"/>
  <c r="P21"/>
  <c r="L55" l="1"/>
  <c r="M55"/>
  <c r="N55"/>
  <c r="O55"/>
  <c r="Q55"/>
  <c r="R55"/>
  <c r="S55"/>
  <c r="T55"/>
  <c r="K55"/>
  <c r="L51"/>
  <c r="M51"/>
  <c r="N51"/>
  <c r="O51"/>
  <c r="P51"/>
  <c r="Q51"/>
  <c r="R51"/>
  <c r="S51"/>
  <c r="T51"/>
  <c r="K51"/>
  <c r="D7" i="3" l="1"/>
  <c r="C9"/>
  <c r="E9"/>
  <c r="G9"/>
  <c r="D9"/>
  <c r="F9"/>
  <c r="C7"/>
  <c r="E7"/>
  <c r="G7"/>
  <c r="F7"/>
  <c r="T17" i="1"/>
  <c r="S17"/>
  <c r="R17"/>
  <c r="Q17"/>
  <c r="P17"/>
  <c r="H17"/>
  <c r="C3" i="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T19" i="1"/>
  <c r="T57" s="1"/>
  <c r="S19"/>
  <c r="S57" s="1"/>
  <c r="R19"/>
  <c r="R57" s="1"/>
  <c r="Q19"/>
  <c r="Q57" s="1"/>
  <c r="P19"/>
  <c r="P57" s="1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H46" i="1" l="1"/>
  <c r="E46"/>
  <c r="D12" i="3" l="1"/>
  <c r="E12"/>
  <c r="F12"/>
  <c r="G12"/>
  <c r="C12"/>
  <c r="L19" i="1"/>
  <c r="L57" s="1"/>
  <c r="D10" i="3" s="1"/>
  <c r="M19" i="1"/>
  <c r="M57" s="1"/>
  <c r="E10" i="3" s="1"/>
  <c r="N19" i="1"/>
  <c r="N57" s="1"/>
  <c r="F10" i="3" s="1"/>
  <c r="O19" i="1"/>
  <c r="O57" s="1"/>
  <c r="G10" i="3" s="1"/>
  <c r="K19" i="1"/>
  <c r="K57" s="1"/>
  <c r="C10" i="3" s="1"/>
  <c r="D8"/>
  <c r="E8"/>
  <c r="F8"/>
  <c r="G8"/>
  <c r="C8"/>
  <c r="E4" l="1"/>
  <c r="D4"/>
  <c r="G4"/>
  <c r="C4"/>
  <c r="F4"/>
  <c r="G6"/>
  <c r="F6"/>
  <c r="E6"/>
  <c r="C6"/>
  <c r="D6"/>
  <c r="E5" i="1"/>
  <c r="G5" i="3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  <c r="H50" i="1"/>
  <c r="H49"/>
  <c r="H21"/>
  <c r="H26"/>
  <c r="H25"/>
  <c r="H24"/>
  <c r="H23"/>
  <c r="H22"/>
  <c r="H16"/>
  <c r="H15"/>
  <c r="E43" l="1"/>
  <c r="I45" s="1"/>
  <c r="H43"/>
  <c r="H44"/>
  <c r="H45"/>
  <c r="H8" l="1"/>
  <c r="H7"/>
  <c r="H6"/>
  <c r="H9" l="1"/>
  <c r="H35" l="1"/>
  <c r="H33"/>
  <c r="H32"/>
  <c r="H31"/>
  <c r="H30"/>
  <c r="H29"/>
  <c r="H28"/>
  <c r="H27"/>
  <c r="H19"/>
  <c r="H13"/>
  <c r="H12"/>
  <c r="H11"/>
  <c r="H10"/>
  <c r="E9" l="1"/>
  <c r="E27"/>
  <c r="I11" l="1"/>
  <c r="E35"/>
  <c r="I30"/>
  <c r="I36" l="1"/>
  <c r="E56" l="1"/>
  <c r="H56" s="1"/>
  <c r="H42" l="1"/>
  <c r="H39"/>
  <c r="H38"/>
  <c r="H41"/>
  <c r="H37"/>
  <c r="H40"/>
  <c r="H36"/>
</calcChain>
</file>

<file path=xl/sharedStrings.xml><?xml version="1.0" encoding="utf-8"?>
<sst xmlns="http://schemas.openxmlformats.org/spreadsheetml/2006/main" count="1979" uniqueCount="360">
  <si>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</si>
  <si>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</si>
  <si>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</si>
  <si>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</si>
  <si>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</si>
  <si>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</si>
  <si>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</si>
  <si>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</si>
  <si>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</si>
  <si>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</si>
  <si>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</si>
  <si>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</si>
  <si>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</si>
  <si>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</si>
  <si>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</si>
  <si>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</si>
  <si>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</si>
  <si>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</si>
  <si>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</si>
  <si>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</si>
  <si>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</si>
  <si>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</si>
  <si>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</si>
  <si>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</si>
  <si>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</si>
  <si>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</si>
  <si>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</si>
  <si>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</si>
  <si>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</si>
  <si>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</si>
  <si>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</si>
  <si>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</si>
  <si>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</si>
  <si>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</si>
  <si>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</si>
  <si>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</si>
  <si>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</si>
  <si>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</si>
  <si>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</si>
  <si>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</si>
  <si>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</si>
  <si>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</si>
  <si>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</si>
  <si>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</si>
  <si>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</si>
  <si>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</si>
  <si>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</si>
  <si>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</si>
  <si>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</si>
  <si>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</si>
  <si>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</si>
  <si>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</si>
  <si>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</si>
  <si>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</si>
  <si>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</si>
  <si>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</si>
  <si>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</si>
  <si>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</si>
  <si>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</si>
  <si>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</si>
  <si>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</si>
  <si>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</si>
  <si>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</si>
  <si>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</si>
  <si>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</si>
  <si>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</si>
  <si>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</si>
  <si>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</si>
  <si>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</si>
  <si>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</si>
  <si>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</si>
  <si>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</si>
  <si>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</si>
  <si>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</si>
  <si>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</si>
  <si>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</si>
  <si>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</si>
  <si>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</si>
  <si>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</si>
  <si>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</si>
  <si>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</si>
  <si>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</si>
  <si>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</si>
  <si>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</si>
  <si>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</si>
  <si>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</si>
  <si>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</si>
  <si>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</si>
  <si>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</si>
  <si>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</si>
  <si>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</si>
  <si>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</si>
  <si>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</si>
  <si>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</si>
  <si>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</si>
  <si>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</si>
  <si>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</si>
  <si>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</si>
  <si>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</si>
  <si>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</si>
  <si>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</si>
  <si>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</si>
  <si>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</si>
  <si>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</si>
  <si>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</si>
  <si>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</si>
  <si>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</si>
  <si>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</si>
  <si>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</si>
  <si>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</si>
  <si>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</si>
  <si>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</si>
  <si>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</si>
  <si>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</si>
  <si>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</si>
  <si>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</si>
  <si>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</si>
  <si>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</si>
  <si>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</si>
  <si>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</si>
  <si>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</si>
  <si>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</si>
  <si>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</si>
  <si>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</si>
  <si>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</si>
  <si>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</si>
  <si>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</si>
  <si>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</si>
  <si>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</si>
  <si>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</si>
  <si>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</si>
  <si>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</si>
  <si>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</si>
  <si>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</si>
  <si>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</si>
  <si>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</si>
  <si>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</si>
  <si>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</si>
  <si>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</si>
  <si>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</si>
  <si>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</si>
  <si>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</si>
  <si>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</si>
  <si>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</si>
  <si>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</si>
  <si>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</si>
  <si>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</si>
  <si>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</si>
  <si>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</si>
  <si>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</si>
  <si>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</si>
  <si>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</si>
  <si>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</si>
  <si>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</si>
  <si>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</si>
  <si>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</si>
  <si>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</si>
  <si>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</si>
  <si>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</si>
  <si>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</si>
  <si>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</si>
  <si>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</si>
  <si>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</si>
  <si>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</si>
  <si>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</si>
  <si>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</si>
  <si>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</si>
  <si>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</si>
  <si>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</si>
  <si>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</si>
  <si>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</si>
  <si>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</si>
  <si>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</si>
  <si>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</si>
  <si>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</si>
  <si>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</si>
  <si>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</si>
  <si>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</si>
  <si>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</si>
  <si>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</si>
  <si>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</si>
  <si>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</si>
  <si>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</si>
  <si>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</si>
  <si>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</si>
  <si>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</si>
  <si>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</si>
  <si>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</si>
  <si>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</si>
  <si>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</si>
  <si>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</si>
  <si>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</si>
  <si>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</si>
  <si>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</si>
  <si>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</si>
  <si>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</si>
  <si>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</si>
  <si>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</si>
  <si>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</si>
  <si>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</si>
  <si>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</si>
  <si>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</si>
  <si>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</si>
  <si>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</si>
  <si>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</si>
  <si>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</si>
  <si>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</si>
  <si>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</si>
  <si>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</si>
  <si>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</si>
  <si>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</si>
  <si>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</si>
  <si>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</si>
  <si>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</si>
  <si>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</si>
  <si>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</si>
  <si>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</si>
  <si>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</si>
  <si>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</si>
  <si>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</si>
  <si>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</si>
  <si>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</si>
  <si>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</si>
  <si>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</si>
  <si>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</si>
  <si>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</si>
  <si>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</si>
  <si>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</si>
  <si>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</si>
  <si>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</si>
  <si>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</si>
  <si>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</si>
  <si>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</si>
  <si>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</si>
  <si>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</si>
  <si>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</si>
  <si>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</si>
  <si>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</si>
  <si>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</si>
  <si>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</si>
  <si>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</si>
  <si>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</si>
  <si>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</si>
  <si>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</si>
  <si>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</si>
  <si>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</si>
  <si>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</si>
  <si>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</si>
  <si>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</si>
  <si>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</si>
  <si>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</si>
  <si>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</si>
  <si>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</si>
  <si>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</si>
  <si>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</si>
  <si>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</si>
  <si>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</si>
  <si>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</si>
  <si>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</si>
  <si>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</si>
  <si>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</si>
  <si>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</si>
  <si>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</si>
  <si>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</si>
  <si>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</si>
  <si>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</si>
  <si>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</si>
  <si>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</si>
  <si>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</si>
  <si>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</si>
  <si>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</si>
  <si>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</si>
  <si>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</si>
  <si>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</si>
  <si>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</si>
  <si>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</si>
  <si>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</si>
  <si>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</si>
  <si>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</si>
  <si>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</si>
  <si>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</si>
  <si>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</si>
  <si>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</si>
  <si>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</si>
  <si>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</si>
  <si>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</si>
  <si>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</si>
  <si>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</si>
  <si>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</si>
  <si>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</si>
  <si>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</si>
  <si>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</si>
  <si>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</si>
  <si>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</si>
  <si>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</si>
  <si>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</si>
  <si>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</si>
  <si>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</si>
  <si>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</si>
  <si>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</si>
  <si>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</si>
  <si>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</si>
  <si>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</si>
  <si>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</si>
  <si>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</si>
  <si>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</si>
  <si>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</si>
  <si>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</si>
  <si>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</si>
  <si>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</si>
  <si>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</si>
  <si>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</si>
  <si>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</si>
  <si>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</si>
  <si>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</si>
  <si>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</si>
  <si>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</si>
  <si>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</si>
  <si>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</si>
  <si>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</si>
  <si>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</si>
  <si>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</si>
  <si>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</si>
  <si>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</si>
  <si>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</si>
  <si>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</si>
  <si>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</si>
  <si>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</si>
  <si>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</si>
  <si>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</si>
  <si>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</si>
  <si>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</si>
  <si>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</si>
  <si>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</si>
  <si>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</si>
  <si>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</si>
  <si>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</si>
  <si>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</si>
  <si>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</si>
  <si>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</si>
  <si>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</si>
  <si>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</si>
  <si>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</si>
  <si>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</si>
  <si>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</si>
  <si>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</si>
  <si>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</si>
  <si>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</si>
  <si>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</si>
  <si>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</si>
  <si>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</si>
  <si>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</si>
  <si>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Винегрет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</si>
  <si>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</si>
  <si>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</si>
  <si>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 )</t>
  </si>
  <si>
    <t xml:space="preserve">булочка школьная </t>
  </si>
  <si>
    <t>1 шт</t>
  </si>
  <si>
    <t>Суп  картофельный с бобовыми (гороховый)</t>
  </si>
  <si>
    <t xml:space="preserve">Каша вязкая на молоке(пшено)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</si>
</sst>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96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164" fontId="40" fillId="6" borderId="1" xfId="1" applyNumberFormat="1" applyFont="1" applyFill="1" applyBorder="1" applyAlignment="1">
      <alignment horizontal="center" vertical="center"/>
    </xf>
    <xf numFmtId="170" fontId="40" fillId="6" borderId="1" xfId="1" applyNumberFormat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167" fontId="7" fillId="6" borderId="1" xfId="1" applyNumberFormat="1" applyFont="1" applyFill="1" applyBorder="1" applyAlignment="1">
      <alignment horizontal="center"/>
    </xf>
    <xf numFmtId="167" fontId="7" fillId="6" borderId="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167" fontId="0" fillId="0" borderId="27" xfId="0" applyNumberFormat="1" applyFont="1" applyBorder="1" applyAlignment="1">
      <alignment horizontal="center"/>
    </xf>
    <xf numFmtId="0" fontId="26" fillId="4" borderId="27" xfId="0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47" fillId="6" borderId="27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/>
    </xf>
    <xf numFmtId="0" fontId="40" fillId="6" borderId="28" xfId="0" applyFont="1" applyFill="1" applyBorder="1" applyAlignment="1">
      <alignment horizontal="center" vertical="center"/>
    </xf>
    <xf numFmtId="16" fontId="7" fillId="6" borderId="27" xfId="0" applyNumberFormat="1" applyFont="1" applyFill="1" applyBorder="1" applyAlignment="1">
      <alignment horizontal="center" vertical="center" wrapText="1"/>
    </xf>
    <xf numFmtId="16" fontId="7" fillId="6" borderId="28" xfId="0" applyNumberFormat="1" applyFont="1" applyFill="1" applyBorder="1" applyAlignment="1">
      <alignment horizontal="center" vertical="center"/>
    </xf>
    <xf numFmtId="171" fontId="7" fillId="6" borderId="28" xfId="1" applyNumberFormat="1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/>
    </xf>
    <xf numFmtId="49" fontId="16" fillId="0" borderId="38" xfId="0" applyNumberFormat="1" applyFont="1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/>
    </xf>
    <xf numFmtId="0" fontId="4" fillId="4" borderId="38" xfId="2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29" fillId="0" borderId="38" xfId="0" applyFont="1" applyBorder="1" applyAlignment="1">
      <alignment horizontal="center" wrapText="1"/>
    </xf>
    <xf numFmtId="0" fontId="0" fillId="4" borderId="39" xfId="0" applyFill="1" applyBorder="1" applyAlignment="1">
      <alignment horizontal="center"/>
    </xf>
    <xf numFmtId="0" fontId="7" fillId="6" borderId="3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4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1" xfId="0" applyFont="1" applyFill="1" applyBorder="1" applyAlignment="1">
      <alignment horizontal="center"/>
    </xf>
    <xf numFmtId="0" fontId="16" fillId="4" borderId="41" xfId="0" applyFont="1" applyFill="1" applyBorder="1" applyAlignment="1">
      <alignment horizontal="center"/>
    </xf>
    <xf numFmtId="0" fontId="40" fillId="6" borderId="31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2" xfId="1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42" fillId="5" borderId="3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2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171" fontId="7" fillId="6" borderId="35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4" fillId="4" borderId="36" xfId="0" applyNumberFormat="1" applyFont="1" applyFill="1" applyBorder="1" applyAlignment="1">
      <alignment horizontal="center" vertical="center"/>
    </xf>
    <xf numFmtId="2" fontId="4" fillId="4" borderId="37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28" xfId="0" applyNumberFormat="1" applyFont="1" applyFill="1" applyBorder="1" applyAlignment="1">
      <alignment horizontal="center"/>
    </xf>
    <xf numFmtId="0" fontId="26" fillId="4" borderId="34" xfId="0" applyFont="1" applyFill="1" applyBorder="1" applyAlignment="1">
      <alignment horizontal="center"/>
    </xf>
    <xf numFmtId="0" fontId="26" fillId="4" borderId="37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26" fillId="4" borderId="8" xfId="0" applyNumberFormat="1" applyFont="1" applyFill="1" applyBorder="1" applyAlignment="1">
      <alignment horizontal="center"/>
    </xf>
    <xf numFmtId="2" fontId="40" fillId="0" borderId="22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2" fontId="40" fillId="0" borderId="24" xfId="0" applyNumberFormat="1" applyFont="1" applyBorder="1" applyAlignment="1">
      <alignment horizontal="center" vertical="center"/>
    </xf>
    <xf numFmtId="2" fontId="40" fillId="0" borderId="4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/>
    </xf>
    <xf numFmtId="0" fontId="7" fillId="0" borderId="50" xfId="0" applyFont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4" borderId="47" xfId="0" applyFont="1" applyFill="1" applyBorder="1" applyAlignment="1">
      <alignment horizontal="center"/>
    </xf>
    <xf numFmtId="2" fontId="4" fillId="4" borderId="38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/>
    </xf>
    <xf numFmtId="2" fontId="26" fillId="4" borderId="9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4" borderId="48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/>
    </xf>
    <xf numFmtId="2" fontId="26" fillId="4" borderId="38" xfId="0" applyNumberFormat="1" applyFont="1" applyFill="1" applyBorder="1" applyAlignment="1">
      <alignment horizontal="center"/>
    </xf>
    <xf numFmtId="2" fontId="4" fillId="0" borderId="38" xfId="0" applyNumberFormat="1" applyFont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0" fillId="0" borderId="38" xfId="0" applyNumberFormat="1" applyFont="1" applyBorder="1" applyAlignment="1">
      <alignment horizontal="center"/>
    </xf>
    <xf numFmtId="2" fontId="4" fillId="4" borderId="47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7" fillId="4" borderId="18" xfId="0" applyNumberFormat="1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2" fontId="7" fillId="4" borderId="43" xfId="0" applyNumberFormat="1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2" fontId="7" fillId="4" borderId="46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40" xfId="0" applyNumberFormat="1" applyFont="1" applyFill="1" applyBorder="1" applyAlignment="1">
      <alignment horizontal="center" vertical="center"/>
    </xf>
    <xf numFmtId="2" fontId="40" fillId="0" borderId="49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2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45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0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4" fontId="35" fillId="0" borderId="39" xfId="0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40" fillId="0" borderId="29" xfId="0" applyNumberFormat="1" applyFont="1" applyFill="1" applyBorder="1" applyAlignment="1">
      <alignment horizontal="center" vertical="center"/>
    </xf>
    <xf numFmtId="2" fontId="40" fillId="0" borderId="1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2" fontId="40" fillId="0" borderId="42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57"/>
  <sheetViews>
    <sheetView tabSelected="1" zoomScale="90" zoomScaleNormal="90" workbookViewId="0">
      <selection activeCell="A410" sqref="A2:XFD410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.600000000000001" thickBot="1">
      <c r="D1" s="228" t="s">
        <v>108</v>
      </c>
      <c r="E1" s="127"/>
      <c r="F1" s="127"/>
      <c r="G1" s="127"/>
      <c r="H1" s="127"/>
      <c r="I1" s="127"/>
      <c r="J1" s="127"/>
      <c r="M1" s="250"/>
      <c r="N1" s="250"/>
      <c r="O1" s="250"/>
    </row>
    <row r="2" spans="1:20" ht="18" customHeight="1">
      <c r="A2" s="318"/>
      <c r="B2" s="318"/>
      <c r="C2" s="319"/>
      <c r="D2" s="325" t="s">
        <v>75</v>
      </c>
      <c r="E2" s="332" t="s">
        <v>75</v>
      </c>
      <c r="F2" s="326"/>
      <c r="G2" s="326"/>
      <c r="H2" s="327"/>
      <c r="I2" s="326"/>
      <c r="J2" s="328"/>
      <c r="K2" s="447"/>
      <c r="L2" s="448"/>
      <c r="M2" s="448"/>
      <c r="N2" s="448"/>
      <c r="O2" s="449"/>
      <c r="P2" s="450"/>
      <c r="Q2" s="451"/>
      <c r="R2" s="452"/>
      <c r="S2" s="452"/>
      <c r="T2" s="453"/>
    </row>
    <row r="3" spans="1:20" ht="29.25" customHeight="1">
      <c r="A3" s="295" t="s">
        <v>110</v>
      </c>
      <c r="B3" s="280" t="s">
        <v>109</v>
      </c>
      <c r="C3" s="287" t="s">
        <v>18</v>
      </c>
      <c r="D3" s="270" t="s">
        <v>19</v>
      </c>
      <c r="E3" s="232" t="s">
        <v>29</v>
      </c>
      <c r="F3" s="232" t="s">
        <v>20</v>
      </c>
      <c r="G3" s="232" t="s">
        <v>21</v>
      </c>
      <c r="H3" s="234" t="s">
        <v>33</v>
      </c>
      <c r="I3" s="232"/>
      <c r="J3" s="270" t="s">
        <v>19</v>
      </c>
      <c r="K3" s="251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87" t="s">
        <v>23</v>
      </c>
      <c r="Q3" s="375" t="s">
        <v>24</v>
      </c>
      <c r="R3" s="5" t="s">
        <v>22</v>
      </c>
      <c r="S3" s="6" t="s">
        <v>25</v>
      </c>
      <c r="T3" s="252" t="s">
        <v>26</v>
      </c>
    </row>
    <row r="4" spans="1:20" ht="15" customHeight="1">
      <c r="A4" s="281"/>
      <c r="B4" s="284" t="s">
        <v>28</v>
      </c>
      <c r="C4" s="285"/>
      <c r="D4" s="272"/>
      <c r="E4" s="232"/>
      <c r="F4" s="232"/>
      <c r="G4" s="232"/>
      <c r="H4" s="234"/>
      <c r="I4" s="232"/>
      <c r="J4" s="263"/>
      <c r="K4" s="251"/>
      <c r="L4" s="5"/>
      <c r="M4" s="5"/>
      <c r="N4" s="6"/>
      <c r="O4" s="183"/>
      <c r="P4" s="287"/>
      <c r="Q4" s="375"/>
      <c r="R4" s="5"/>
      <c r="S4" s="6"/>
      <c r="T4" s="252"/>
    </row>
    <row r="5" spans="1:20" ht="15" customHeight="1">
      <c r="A5" s="282" t="s">
        <v>93</v>
      </c>
      <c r="B5" s="281"/>
      <c r="C5" s="288" t="s">
        <v>359</v>
      </c>
      <c r="D5" s="264">
        <v>250</v>
      </c>
      <c r="E5" s="235" t="e">
        <f>#REF!</f>
        <v>#REF!</v>
      </c>
      <c r="F5" s="230"/>
      <c r="G5" s="235"/>
      <c r="H5" s="236"/>
      <c r="I5" s="235"/>
      <c r="J5" s="265">
        <v>250</v>
      </c>
      <c r="K5" s="253">
        <v>8.3000000000000007</v>
      </c>
      <c r="L5" s="33">
        <v>8</v>
      </c>
      <c r="M5" s="33">
        <v>45.7</v>
      </c>
      <c r="N5" s="33">
        <v>286</v>
      </c>
      <c r="O5" s="123">
        <v>0.65</v>
      </c>
      <c r="P5" s="292">
        <f>K5</f>
        <v>8.3000000000000007</v>
      </c>
      <c r="Q5" s="292">
        <f t="shared" ref="Q5" si="0">L5</f>
        <v>8</v>
      </c>
      <c r="R5" s="292">
        <f t="shared" ref="R5" si="1">M5</f>
        <v>45.7</v>
      </c>
      <c r="S5" s="292">
        <f t="shared" ref="S5" si="2">N5</f>
        <v>286</v>
      </c>
      <c r="T5" s="292">
        <f t="shared" ref="T5" si="3">O5</f>
        <v>0.65</v>
      </c>
    </row>
    <row r="6" spans="1:20" ht="15" hidden="1" customHeight="1">
      <c r="A6" s="282" t="s">
        <v>230</v>
      </c>
      <c r="B6" s="282"/>
      <c r="C6" s="289" t="s">
        <v>197</v>
      </c>
      <c r="D6" s="266"/>
      <c r="E6" s="235"/>
      <c r="F6" s="230">
        <v>69.400000000000006</v>
      </c>
      <c r="G6" s="235">
        <v>69.400000000000006</v>
      </c>
      <c r="H6" s="236" t="e">
        <f>F6*#REF!/1000</f>
        <v>#REF!</v>
      </c>
      <c r="I6" s="235"/>
      <c r="J6" s="265"/>
      <c r="K6" s="260"/>
      <c r="L6" s="170"/>
      <c r="M6" s="170"/>
      <c r="N6" s="170"/>
      <c r="O6" s="348"/>
      <c r="P6" s="378"/>
      <c r="Q6" s="362"/>
      <c r="R6" s="170"/>
      <c r="S6" s="170"/>
      <c r="T6" s="367"/>
    </row>
    <row r="7" spans="1:20" ht="15" hidden="1" customHeight="1">
      <c r="A7" s="282" t="s">
        <v>225</v>
      </c>
      <c r="B7" s="282"/>
      <c r="C7" s="289" t="s">
        <v>200</v>
      </c>
      <c r="D7" s="266"/>
      <c r="E7" s="235"/>
      <c r="F7" s="230">
        <v>17.8</v>
      </c>
      <c r="G7" s="235">
        <v>16</v>
      </c>
      <c r="H7" s="236" t="e">
        <f>F7*#REF!/1000</f>
        <v>#REF!</v>
      </c>
      <c r="I7" s="235"/>
      <c r="J7" s="265"/>
      <c r="K7" s="260"/>
      <c r="L7" s="170"/>
      <c r="M7" s="170"/>
      <c r="N7" s="170"/>
      <c r="O7" s="348"/>
      <c r="P7" s="378"/>
      <c r="Q7" s="362"/>
      <c r="R7" s="170"/>
      <c r="S7" s="170"/>
      <c r="T7" s="367"/>
    </row>
    <row r="8" spans="1:20" ht="15" hidden="1" customHeight="1">
      <c r="A8" s="282"/>
      <c r="B8" s="282"/>
      <c r="C8" s="289" t="s">
        <v>199</v>
      </c>
      <c r="D8" s="266"/>
      <c r="E8" s="235"/>
      <c r="F8" s="230">
        <v>6</v>
      </c>
      <c r="G8" s="235">
        <v>6</v>
      </c>
      <c r="H8" s="236" t="e">
        <f>F8*#REF!/1000</f>
        <v>#REF!</v>
      </c>
      <c r="I8" s="235"/>
      <c r="J8" s="265"/>
      <c r="K8" s="260"/>
      <c r="L8" s="170"/>
      <c r="M8" s="170"/>
      <c r="N8" s="170"/>
      <c r="O8" s="348"/>
      <c r="P8" s="378"/>
      <c r="Q8" s="362"/>
      <c r="R8" s="170"/>
      <c r="S8" s="170"/>
      <c r="T8" s="367"/>
    </row>
    <row r="9" spans="1:20" ht="15" customHeight="1">
      <c r="A9" s="281" t="s">
        <v>90</v>
      </c>
      <c r="B9" s="281"/>
      <c r="C9" s="288" t="s">
        <v>31</v>
      </c>
      <c r="D9" s="266">
        <v>200</v>
      </c>
      <c r="E9" s="235" t="e">
        <f>E5</f>
        <v>#REF!</v>
      </c>
      <c r="F9" s="235"/>
      <c r="G9" s="235"/>
      <c r="H9" s="235" t="e">
        <f>F9*#REF!/1000</f>
        <v>#REF!</v>
      </c>
      <c r="I9" s="235"/>
      <c r="J9" s="265">
        <v>200</v>
      </c>
      <c r="K9" s="256">
        <v>4</v>
      </c>
      <c r="L9" s="141">
        <v>4</v>
      </c>
      <c r="M9" s="141">
        <v>21.7</v>
      </c>
      <c r="N9" s="170">
        <v>156</v>
      </c>
      <c r="O9" s="348">
        <v>0.54</v>
      </c>
      <c r="P9" s="379">
        <f>K9</f>
        <v>4</v>
      </c>
      <c r="Q9" s="371">
        <f t="shared" ref="Q9:T9" si="4">L9</f>
        <v>4</v>
      </c>
      <c r="R9" s="141">
        <f t="shared" si="4"/>
        <v>21.7</v>
      </c>
      <c r="S9" s="141">
        <f t="shared" si="4"/>
        <v>156</v>
      </c>
      <c r="T9" s="368">
        <f t="shared" si="4"/>
        <v>0.54</v>
      </c>
    </row>
    <row r="10" spans="1:20" ht="15" hidden="1" customHeight="1">
      <c r="A10" s="283"/>
      <c r="B10" s="281"/>
      <c r="C10" s="289" t="s">
        <v>32</v>
      </c>
      <c r="D10" s="266"/>
      <c r="E10" s="235"/>
      <c r="F10" s="235">
        <v>5</v>
      </c>
      <c r="G10" s="235">
        <v>5</v>
      </c>
      <c r="H10" s="235" t="e">
        <f>F10*#REF!/1000</f>
        <v>#REF!</v>
      </c>
      <c r="I10" s="235"/>
      <c r="J10" s="265"/>
      <c r="K10" s="256"/>
      <c r="L10" s="141"/>
      <c r="M10" s="141"/>
      <c r="N10" s="141"/>
      <c r="O10" s="339"/>
      <c r="P10" s="379"/>
      <c r="Q10" s="371"/>
      <c r="R10" s="141"/>
      <c r="S10" s="141"/>
      <c r="T10" s="257"/>
    </row>
    <row r="11" spans="1:20" ht="15" hidden="1" customHeight="1">
      <c r="A11" s="281" t="s">
        <v>91</v>
      </c>
      <c r="B11" s="281"/>
      <c r="C11" s="289" t="s">
        <v>211</v>
      </c>
      <c r="D11" s="266"/>
      <c r="E11" s="235"/>
      <c r="F11" s="235">
        <v>100</v>
      </c>
      <c r="G11" s="235">
        <v>100</v>
      </c>
      <c r="H11" s="235" t="e">
        <f>F11*#REF!/1000</f>
        <v>#REF!</v>
      </c>
      <c r="I11" s="235" t="e">
        <f>E9*D9/1000</f>
        <v>#REF!</v>
      </c>
      <c r="J11" s="265"/>
      <c r="K11" s="256"/>
      <c r="L11" s="141"/>
      <c r="M11" s="141"/>
      <c r="N11" s="141"/>
      <c r="O11" s="339"/>
      <c r="P11" s="379"/>
      <c r="Q11" s="371"/>
      <c r="R11" s="141"/>
      <c r="S11" s="141"/>
      <c r="T11" s="257"/>
    </row>
    <row r="12" spans="1:20" ht="15" hidden="1" customHeight="1">
      <c r="A12" s="281" t="s">
        <v>84</v>
      </c>
      <c r="B12" s="281"/>
      <c r="C12" s="289" t="s">
        <v>1</v>
      </c>
      <c r="D12" s="266"/>
      <c r="E12" s="235"/>
      <c r="F12" s="235">
        <v>110</v>
      </c>
      <c r="G12" s="235">
        <v>110</v>
      </c>
      <c r="H12" s="235" t="e">
        <f>F12*#REF!/1000</f>
        <v>#REF!</v>
      </c>
      <c r="I12" s="235" t="s">
        <v>41</v>
      </c>
      <c r="J12" s="265"/>
      <c r="K12" s="256"/>
      <c r="L12" s="141"/>
      <c r="M12" s="141"/>
      <c r="N12" s="141"/>
      <c r="O12" s="339"/>
      <c r="P12" s="379"/>
      <c r="Q12" s="371"/>
      <c r="R12" s="141"/>
      <c r="S12" s="141"/>
      <c r="T12" s="257"/>
    </row>
    <row r="13" spans="1:20" ht="15" hidden="1" customHeight="1">
      <c r="A13" s="281"/>
      <c r="B13" s="281"/>
      <c r="C13" s="289" t="s">
        <v>2</v>
      </c>
      <c r="D13" s="266"/>
      <c r="E13" s="235"/>
      <c r="F13" s="235">
        <v>10</v>
      </c>
      <c r="G13" s="235">
        <v>10</v>
      </c>
      <c r="H13" s="235" t="e">
        <f>F13*#REF!/1000</f>
        <v>#REF!</v>
      </c>
      <c r="I13" s="235"/>
      <c r="J13" s="265"/>
      <c r="K13" s="256"/>
      <c r="L13" s="141"/>
      <c r="M13" s="141"/>
      <c r="N13" s="141"/>
      <c r="O13" s="339"/>
      <c r="P13" s="379"/>
      <c r="Q13" s="371"/>
      <c r="R13" s="141"/>
      <c r="S13" s="141"/>
      <c r="T13" s="257"/>
    </row>
    <row r="14" spans="1:20" ht="15" customHeight="1">
      <c r="A14" s="282" t="s">
        <v>190</v>
      </c>
      <c r="B14" s="282"/>
      <c r="C14" s="288" t="s">
        <v>323</v>
      </c>
      <c r="D14" s="274" t="s">
        <v>307</v>
      </c>
      <c r="E14" s="235"/>
      <c r="F14" s="235"/>
      <c r="G14" s="235"/>
      <c r="H14" s="236"/>
      <c r="I14" s="235"/>
      <c r="J14" s="275" t="s">
        <v>307</v>
      </c>
      <c r="K14" s="260">
        <v>1.6</v>
      </c>
      <c r="L14" s="170">
        <v>17.12</v>
      </c>
      <c r="M14" s="409">
        <v>10.52</v>
      </c>
      <c r="N14" s="170">
        <v>202.52</v>
      </c>
      <c r="O14" s="348">
        <v>0</v>
      </c>
      <c r="P14" s="378">
        <v>1.6</v>
      </c>
      <c r="Q14" s="362">
        <v>17.12</v>
      </c>
      <c r="R14" s="409">
        <v>10.52</v>
      </c>
      <c r="S14" s="170">
        <v>202.52</v>
      </c>
      <c r="T14" s="350">
        <v>0</v>
      </c>
    </row>
    <row r="15" spans="1:20" ht="15" hidden="1" customHeight="1">
      <c r="A15" s="283"/>
      <c r="B15" s="282"/>
      <c r="C15" s="289" t="s">
        <v>199</v>
      </c>
      <c r="D15" s="266"/>
      <c r="E15" s="235"/>
      <c r="F15" s="230">
        <v>20</v>
      </c>
      <c r="G15" s="235">
        <v>20</v>
      </c>
      <c r="H15" s="236" t="e">
        <f>F15*#REF!/1000</f>
        <v>#REF!</v>
      </c>
      <c r="I15" s="235"/>
      <c r="J15" s="265"/>
      <c r="K15" s="351"/>
      <c r="L15" s="352"/>
      <c r="M15" s="352"/>
      <c r="N15" s="352"/>
      <c r="O15" s="357"/>
      <c r="P15" s="388"/>
      <c r="Q15" s="382"/>
      <c r="R15" s="352"/>
      <c r="S15" s="352"/>
      <c r="T15" s="353"/>
    </row>
    <row r="16" spans="1:20" ht="15" hidden="1" customHeight="1">
      <c r="A16" s="282" t="s">
        <v>84</v>
      </c>
      <c r="B16" s="282"/>
      <c r="C16" s="289" t="s">
        <v>5</v>
      </c>
      <c r="D16" s="266"/>
      <c r="E16" s="235"/>
      <c r="F16" s="230">
        <v>20</v>
      </c>
      <c r="G16" s="235">
        <v>20</v>
      </c>
      <c r="H16" s="236" t="e">
        <f>F16*#REF!/1000</f>
        <v>#REF!</v>
      </c>
      <c r="I16" s="235"/>
      <c r="J16" s="265"/>
      <c r="K16" s="351"/>
      <c r="L16" s="352"/>
      <c r="M16" s="352"/>
      <c r="N16" s="352"/>
      <c r="O16" s="357"/>
      <c r="P16" s="388"/>
      <c r="Q16" s="382"/>
      <c r="R16" s="352"/>
      <c r="S16" s="352"/>
      <c r="T16" s="353"/>
    </row>
    <row r="17" spans="1:21" ht="15" customHeight="1">
      <c r="A17" s="282" t="s">
        <v>135</v>
      </c>
      <c r="B17" s="282"/>
      <c r="C17" s="288" t="s">
        <v>5</v>
      </c>
      <c r="D17" s="266">
        <v>30</v>
      </c>
      <c r="E17" s="235"/>
      <c r="F17" s="230">
        <v>20</v>
      </c>
      <c r="G17" s="235">
        <v>20</v>
      </c>
      <c r="H17" s="236" t="e">
        <f>F17*#REF!/1000</f>
        <v>#REF!</v>
      </c>
      <c r="I17" s="235"/>
      <c r="J17" s="265">
        <v>40</v>
      </c>
      <c r="K17" s="351">
        <v>2</v>
      </c>
      <c r="L17" s="352">
        <v>0.35</v>
      </c>
      <c r="M17" s="352">
        <v>0.33</v>
      </c>
      <c r="N17" s="352">
        <v>48.75</v>
      </c>
      <c r="O17" s="357"/>
      <c r="P17" s="389">
        <f>K17*1.5</f>
        <v>3</v>
      </c>
      <c r="Q17" s="383">
        <f>L17*1.5</f>
        <v>0.52499999999999991</v>
      </c>
      <c r="R17" s="364">
        <f>M17*1.5</f>
        <v>0.495</v>
      </c>
      <c r="S17" s="364">
        <f>N17*1.5</f>
        <v>73.125</v>
      </c>
      <c r="T17" s="358">
        <f>O17*1.5</f>
        <v>0</v>
      </c>
    </row>
    <row r="18" spans="1:21" ht="15" customHeight="1" thickBot="1">
      <c r="A18" s="296" t="s">
        <v>280</v>
      </c>
      <c r="B18" s="296"/>
      <c r="C18" s="294" t="s">
        <v>355</v>
      </c>
      <c r="D18" s="278" t="s">
        <v>357</v>
      </c>
      <c r="E18" s="247" t="s">
        <v>282</v>
      </c>
      <c r="F18" s="247" t="s">
        <v>282</v>
      </c>
      <c r="G18" s="247" t="s">
        <v>282</v>
      </c>
      <c r="H18" s="247" t="s">
        <v>282</v>
      </c>
      <c r="I18" s="247" t="s">
        <v>282</v>
      </c>
      <c r="J18" s="297" t="s">
        <v>357</v>
      </c>
      <c r="K18" s="359">
        <v>0.4</v>
      </c>
      <c r="L18" s="334">
        <v>0.3</v>
      </c>
      <c r="M18" s="334">
        <v>10.3</v>
      </c>
      <c r="N18" s="334">
        <v>46</v>
      </c>
      <c r="O18" s="356">
        <v>60</v>
      </c>
      <c r="P18" s="380">
        <v>0.4</v>
      </c>
      <c r="Q18" s="376">
        <v>0.3</v>
      </c>
      <c r="R18" s="347">
        <v>10.3</v>
      </c>
      <c r="S18" s="347">
        <v>46</v>
      </c>
      <c r="T18" s="360">
        <v>60</v>
      </c>
    </row>
    <row r="19" spans="1:21" ht="15" customHeight="1" thickBot="1">
      <c r="A19" s="316"/>
      <c r="B19" s="316"/>
      <c r="C19" s="304" t="s">
        <v>107</v>
      </c>
      <c r="D19" s="305"/>
      <c r="E19" s="306"/>
      <c r="F19" s="307"/>
      <c r="G19" s="306"/>
      <c r="H19" s="308" t="e">
        <f>F19*#REF!/1000</f>
        <v>#REF!</v>
      </c>
      <c r="I19" s="306"/>
      <c r="J19" s="309"/>
      <c r="K19" s="354">
        <f>K5+K9+K14+K17+K18</f>
        <v>16.3</v>
      </c>
      <c r="L19" s="363">
        <f t="shared" ref="L19:O19" si="5">L5+L9+L14+L17+L18</f>
        <v>29.770000000000003</v>
      </c>
      <c r="M19" s="363">
        <f t="shared" si="5"/>
        <v>88.55</v>
      </c>
      <c r="N19" s="363">
        <f t="shared" si="5"/>
        <v>739.27</v>
      </c>
      <c r="O19" s="373">
        <f t="shared" si="5"/>
        <v>61.19</v>
      </c>
      <c r="P19" s="355">
        <f>P5+P9+P14+P17+P18</f>
        <v>17.299999999999997</v>
      </c>
      <c r="Q19" s="374">
        <f t="shared" ref="Q19:T19" si="6">Q5+Q9+Q14+Q17+Q18</f>
        <v>29.945</v>
      </c>
      <c r="R19" s="365">
        <f t="shared" si="6"/>
        <v>88.715000000000003</v>
      </c>
      <c r="S19" s="365">
        <f t="shared" si="6"/>
        <v>763.64499999999998</v>
      </c>
      <c r="T19" s="366">
        <f t="shared" si="6"/>
        <v>61.19</v>
      </c>
    </row>
    <row r="20" spans="1:21" ht="15" customHeight="1">
      <c r="A20" s="313"/>
      <c r="B20" s="331" t="s">
        <v>27</v>
      </c>
      <c r="C20" s="291"/>
      <c r="D20" s="269"/>
      <c r="E20" s="300"/>
      <c r="F20" s="239"/>
      <c r="G20" s="300"/>
      <c r="H20" s="301"/>
      <c r="I20" s="300"/>
      <c r="J20" s="302"/>
      <c r="K20" s="330"/>
      <c r="L20" s="229"/>
      <c r="M20" s="229"/>
      <c r="N20" s="229"/>
      <c r="O20" s="338"/>
      <c r="P20" s="372"/>
      <c r="Q20" s="377"/>
      <c r="R20" s="340"/>
      <c r="S20" s="340"/>
      <c r="T20" s="341"/>
    </row>
    <row r="21" spans="1:21" ht="15" customHeight="1">
      <c r="A21" s="282" t="s">
        <v>195</v>
      </c>
      <c r="B21" s="282"/>
      <c r="C21" s="288" t="s">
        <v>352</v>
      </c>
      <c r="D21" s="266">
        <v>80</v>
      </c>
      <c r="E21" s="235"/>
      <c r="F21" s="230"/>
      <c r="G21" s="235"/>
      <c r="H21" s="236" t="e">
        <f>F21*#REF!/1000</f>
        <v>#REF!</v>
      </c>
      <c r="I21" s="235"/>
      <c r="J21" s="265">
        <v>100</v>
      </c>
      <c r="K21" s="253">
        <v>0.48</v>
      </c>
      <c r="L21" s="33">
        <v>0.6</v>
      </c>
      <c r="M21" s="33">
        <v>11.5</v>
      </c>
      <c r="N21" s="33">
        <v>8.4</v>
      </c>
      <c r="O21" s="123">
        <v>2.94</v>
      </c>
      <c r="P21" s="381">
        <f>K21*1.7</f>
        <v>0.81599999999999995</v>
      </c>
      <c r="Q21" s="361">
        <f t="shared" ref="Q21:T21" si="7">L21*1.7</f>
        <v>1.02</v>
      </c>
      <c r="R21" s="336">
        <f t="shared" si="7"/>
        <v>19.55</v>
      </c>
      <c r="S21" s="336">
        <f t="shared" si="7"/>
        <v>14.28</v>
      </c>
      <c r="T21" s="261">
        <f t="shared" si="7"/>
        <v>4.9980000000000002</v>
      </c>
    </row>
    <row r="22" spans="1:21" ht="15" hidden="1" customHeight="1">
      <c r="A22" s="283"/>
      <c r="B22" s="286"/>
      <c r="C22" s="289" t="s">
        <v>59</v>
      </c>
      <c r="D22" s="268"/>
      <c r="E22" s="240"/>
      <c r="F22" s="231">
        <v>156.1</v>
      </c>
      <c r="G22" s="240">
        <v>125</v>
      </c>
      <c r="H22" s="241" t="e">
        <f>F22*#REF!/1000</f>
        <v>#REF!</v>
      </c>
      <c r="I22" s="240"/>
      <c r="J22" s="273"/>
      <c r="K22" s="256"/>
      <c r="L22" s="141"/>
      <c r="M22" s="141"/>
      <c r="N22" s="141"/>
      <c r="O22" s="339"/>
      <c r="P22" s="381">
        <f t="shared" ref="P22:P42" si="8">K22*1.7</f>
        <v>0</v>
      </c>
      <c r="Q22" s="361">
        <f t="shared" ref="Q22:Q42" si="9">L22*1.7</f>
        <v>0</v>
      </c>
      <c r="R22" s="336">
        <f t="shared" ref="R22:R42" si="10">M22*1.7</f>
        <v>0</v>
      </c>
      <c r="S22" s="336">
        <f t="shared" ref="S22:S42" si="11">N22*1.7</f>
        <v>0</v>
      </c>
      <c r="T22" s="261">
        <f t="shared" ref="T22:T42" si="12">O22*1.7</f>
        <v>0</v>
      </c>
    </row>
    <row r="23" spans="1:21" ht="15" hidden="1" customHeight="1">
      <c r="A23" s="286" t="s">
        <v>95</v>
      </c>
      <c r="B23" s="286"/>
      <c r="C23" s="289" t="s">
        <v>46</v>
      </c>
      <c r="D23" s="268"/>
      <c r="E23" s="240"/>
      <c r="F23" s="231">
        <v>12.5</v>
      </c>
      <c r="G23" s="240">
        <v>10</v>
      </c>
      <c r="H23" s="241" t="e">
        <f>F23*#REF!/1000</f>
        <v>#REF!</v>
      </c>
      <c r="I23" s="240"/>
      <c r="J23" s="273"/>
      <c r="K23" s="256"/>
      <c r="L23" s="141"/>
      <c r="M23" s="141"/>
      <c r="N23" s="141"/>
      <c r="O23" s="339"/>
      <c r="P23" s="381">
        <f t="shared" si="8"/>
        <v>0</v>
      </c>
      <c r="Q23" s="361">
        <f t="shared" si="9"/>
        <v>0</v>
      </c>
      <c r="R23" s="336">
        <f t="shared" si="10"/>
        <v>0</v>
      </c>
      <c r="S23" s="336">
        <f t="shared" si="11"/>
        <v>0</v>
      </c>
      <c r="T23" s="261">
        <f t="shared" si="12"/>
        <v>0</v>
      </c>
    </row>
    <row r="24" spans="1:21" ht="15" hidden="1" customHeight="1">
      <c r="A24" s="286" t="s">
        <v>87</v>
      </c>
      <c r="B24" s="286"/>
      <c r="C24" s="289" t="s">
        <v>217</v>
      </c>
      <c r="D24" s="268"/>
      <c r="E24" s="240"/>
      <c r="F24" s="231">
        <v>0.3</v>
      </c>
      <c r="G24" s="240">
        <v>0.3</v>
      </c>
      <c r="H24" s="242" t="e">
        <f>F24*#REF!/1000</f>
        <v>#REF!</v>
      </c>
      <c r="I24" s="240"/>
      <c r="J24" s="273"/>
      <c r="K24" s="256"/>
      <c r="L24" s="141"/>
      <c r="M24" s="141"/>
      <c r="N24" s="141"/>
      <c r="O24" s="339"/>
      <c r="P24" s="381">
        <f t="shared" si="8"/>
        <v>0</v>
      </c>
      <c r="Q24" s="361">
        <f t="shared" si="9"/>
        <v>0</v>
      </c>
      <c r="R24" s="336">
        <f t="shared" si="10"/>
        <v>0</v>
      </c>
      <c r="S24" s="336">
        <f t="shared" si="11"/>
        <v>0</v>
      </c>
      <c r="T24" s="261">
        <f t="shared" si="12"/>
        <v>0</v>
      </c>
    </row>
    <row r="25" spans="1:21" ht="15" hidden="1" customHeight="1">
      <c r="A25" s="281"/>
      <c r="B25" s="286"/>
      <c r="C25" s="289" t="s">
        <v>2</v>
      </c>
      <c r="D25" s="268"/>
      <c r="E25" s="240"/>
      <c r="F25" s="231">
        <v>3</v>
      </c>
      <c r="G25" s="240">
        <v>3</v>
      </c>
      <c r="H25" s="242" t="e">
        <f>F25*#REF!/1000</f>
        <v>#REF!</v>
      </c>
      <c r="I25" s="240"/>
      <c r="J25" s="273"/>
      <c r="K25" s="256"/>
      <c r="L25" s="141"/>
      <c r="M25" s="141"/>
      <c r="N25" s="141"/>
      <c r="O25" s="339"/>
      <c r="P25" s="381">
        <f t="shared" si="8"/>
        <v>0</v>
      </c>
      <c r="Q25" s="361">
        <f t="shared" si="9"/>
        <v>0</v>
      </c>
      <c r="R25" s="336">
        <f t="shared" si="10"/>
        <v>0</v>
      </c>
      <c r="S25" s="336">
        <f t="shared" si="11"/>
        <v>0</v>
      </c>
      <c r="T25" s="261">
        <f t="shared" si="12"/>
        <v>0</v>
      </c>
    </row>
    <row r="26" spans="1:21" ht="15" hidden="1" customHeight="1">
      <c r="A26" s="281"/>
      <c r="B26" s="286"/>
      <c r="C26" s="289" t="s">
        <v>11</v>
      </c>
      <c r="D26" s="268"/>
      <c r="E26" s="240"/>
      <c r="F26" s="231">
        <v>10</v>
      </c>
      <c r="G26" s="240">
        <v>10</v>
      </c>
      <c r="H26" s="242" t="e">
        <f>F26*#REF!/1000</f>
        <v>#REF!</v>
      </c>
      <c r="I26" s="240"/>
      <c r="J26" s="273"/>
      <c r="K26" s="256"/>
      <c r="L26" s="141"/>
      <c r="M26" s="141"/>
      <c r="N26" s="141"/>
      <c r="O26" s="339"/>
      <c r="P26" s="381">
        <f t="shared" si="8"/>
        <v>0</v>
      </c>
      <c r="Q26" s="361">
        <f t="shared" si="9"/>
        <v>0</v>
      </c>
      <c r="R26" s="336">
        <f t="shared" si="10"/>
        <v>0</v>
      </c>
      <c r="S26" s="336">
        <f t="shared" si="11"/>
        <v>0</v>
      </c>
      <c r="T26" s="261">
        <f t="shared" si="12"/>
        <v>0</v>
      </c>
    </row>
    <row r="27" spans="1:21" ht="19.5" customHeight="1">
      <c r="A27" s="281" t="s">
        <v>177</v>
      </c>
      <c r="B27" s="281"/>
      <c r="C27" s="288" t="s">
        <v>358</v>
      </c>
      <c r="D27" s="264">
        <v>250</v>
      </c>
      <c r="E27" s="235">
        <f>E21</f>
        <v>0</v>
      </c>
      <c r="F27" s="230"/>
      <c r="G27" s="235"/>
      <c r="H27" s="236" t="e">
        <f>F27*#REF!/1000</f>
        <v>#REF!</v>
      </c>
      <c r="I27" s="235"/>
      <c r="J27" s="265">
        <v>250</v>
      </c>
      <c r="K27" s="254">
        <v>4.8</v>
      </c>
      <c r="L27" s="99">
        <v>3.4</v>
      </c>
      <c r="M27" s="99">
        <v>17.2</v>
      </c>
      <c r="N27" s="99">
        <v>128</v>
      </c>
      <c r="O27" s="189">
        <v>28.14</v>
      </c>
      <c r="P27" s="381">
        <f t="shared" si="8"/>
        <v>8.16</v>
      </c>
      <c r="Q27" s="361">
        <f t="shared" si="9"/>
        <v>5.7799999999999994</v>
      </c>
      <c r="R27" s="336">
        <f t="shared" si="10"/>
        <v>29.24</v>
      </c>
      <c r="S27" s="336">
        <f t="shared" si="11"/>
        <v>217.6</v>
      </c>
      <c r="T27" s="261">
        <f t="shared" si="12"/>
        <v>47.838000000000001</v>
      </c>
    </row>
    <row r="28" spans="1:21" hidden="1">
      <c r="A28" s="281" t="s">
        <v>106</v>
      </c>
      <c r="B28" s="281"/>
      <c r="C28" s="289" t="s">
        <v>56</v>
      </c>
      <c r="D28" s="264"/>
      <c r="E28" s="235"/>
      <c r="F28" s="235">
        <v>16.2</v>
      </c>
      <c r="G28" s="235">
        <v>16</v>
      </c>
      <c r="H28" s="236" t="e">
        <f>F28*#REF!/1000</f>
        <v>#REF!</v>
      </c>
      <c r="I28" s="235"/>
      <c r="J28" s="265"/>
      <c r="K28" s="254"/>
      <c r="L28" s="99"/>
      <c r="M28" s="99"/>
      <c r="N28" s="99"/>
      <c r="O28" s="189"/>
      <c r="P28" s="381">
        <f t="shared" si="8"/>
        <v>0</v>
      </c>
      <c r="Q28" s="361">
        <f t="shared" si="9"/>
        <v>0</v>
      </c>
      <c r="R28" s="336">
        <f t="shared" si="10"/>
        <v>0</v>
      </c>
      <c r="S28" s="336">
        <f t="shared" si="11"/>
        <v>0</v>
      </c>
      <c r="T28" s="261">
        <f t="shared" si="12"/>
        <v>0</v>
      </c>
      <c r="U28" s="64"/>
    </row>
    <row r="29" spans="1:21" hidden="1">
      <c r="A29" s="281"/>
      <c r="B29" s="281"/>
      <c r="C29" s="289" t="s">
        <v>8</v>
      </c>
      <c r="D29" s="264"/>
      <c r="E29" s="235"/>
      <c r="F29" s="235">
        <v>67</v>
      </c>
      <c r="G29" s="235">
        <v>50</v>
      </c>
      <c r="H29" s="236" t="e">
        <f>F29*#REF!/1000</f>
        <v>#REF!</v>
      </c>
      <c r="I29" s="235"/>
      <c r="J29" s="265"/>
      <c r="K29" s="254"/>
      <c r="L29" s="99"/>
      <c r="M29" s="99"/>
      <c r="N29" s="99"/>
      <c r="O29" s="189"/>
      <c r="P29" s="381">
        <f t="shared" si="8"/>
        <v>0</v>
      </c>
      <c r="Q29" s="361">
        <f t="shared" si="9"/>
        <v>0</v>
      </c>
      <c r="R29" s="336">
        <f t="shared" si="10"/>
        <v>0</v>
      </c>
      <c r="S29" s="336">
        <f t="shared" si="11"/>
        <v>0</v>
      </c>
      <c r="T29" s="261">
        <f t="shared" si="12"/>
        <v>0</v>
      </c>
    </row>
    <row r="30" spans="1:21" hidden="1">
      <c r="A30" s="281"/>
      <c r="B30" s="281"/>
      <c r="C30" s="289" t="s">
        <v>10</v>
      </c>
      <c r="D30" s="264"/>
      <c r="E30" s="235"/>
      <c r="F30" s="235">
        <v>9.6</v>
      </c>
      <c r="G30" s="235">
        <v>8</v>
      </c>
      <c r="H30" s="236" t="e">
        <f>F30*#REF!/1000</f>
        <v>#REF!</v>
      </c>
      <c r="I30" s="235">
        <f>D27*E27/1000</f>
        <v>0</v>
      </c>
      <c r="J30" s="265"/>
      <c r="K30" s="254"/>
      <c r="L30" s="99"/>
      <c r="M30" s="99"/>
      <c r="N30" s="99"/>
      <c r="O30" s="189"/>
      <c r="P30" s="381">
        <f t="shared" si="8"/>
        <v>0</v>
      </c>
      <c r="Q30" s="361">
        <f t="shared" si="9"/>
        <v>0</v>
      </c>
      <c r="R30" s="336">
        <f t="shared" si="10"/>
        <v>0</v>
      </c>
      <c r="S30" s="336">
        <f t="shared" si="11"/>
        <v>0</v>
      </c>
      <c r="T30" s="261">
        <f t="shared" si="12"/>
        <v>0</v>
      </c>
    </row>
    <row r="31" spans="1:21" hidden="1">
      <c r="A31" s="281"/>
      <c r="B31" s="281"/>
      <c r="C31" s="289" t="s">
        <v>72</v>
      </c>
      <c r="D31" s="264"/>
      <c r="E31" s="235"/>
      <c r="F31" s="235">
        <v>10</v>
      </c>
      <c r="G31" s="235">
        <v>8</v>
      </c>
      <c r="H31" s="236" t="e">
        <f>F31*#REF!/1000</f>
        <v>#REF!</v>
      </c>
      <c r="I31" s="235" t="s">
        <v>41</v>
      </c>
      <c r="J31" s="265"/>
      <c r="K31" s="254"/>
      <c r="L31" s="99"/>
      <c r="M31" s="99"/>
      <c r="N31" s="99"/>
      <c r="O31" s="189"/>
      <c r="P31" s="381">
        <f t="shared" si="8"/>
        <v>0</v>
      </c>
      <c r="Q31" s="361">
        <f t="shared" si="9"/>
        <v>0</v>
      </c>
      <c r="R31" s="336">
        <f t="shared" si="10"/>
        <v>0</v>
      </c>
      <c r="S31" s="336">
        <f t="shared" si="11"/>
        <v>0</v>
      </c>
      <c r="T31" s="261">
        <f t="shared" si="12"/>
        <v>0</v>
      </c>
    </row>
    <row r="32" spans="1:21" hidden="1">
      <c r="A32" s="281"/>
      <c r="B32" s="281"/>
      <c r="C32" s="289" t="s">
        <v>199</v>
      </c>
      <c r="D32" s="264"/>
      <c r="E32" s="235"/>
      <c r="F32" s="235">
        <v>4</v>
      </c>
      <c r="G32" s="235">
        <v>4</v>
      </c>
      <c r="H32" s="236" t="e">
        <f>F32*#REF!/1000</f>
        <v>#REF!</v>
      </c>
      <c r="I32" s="235"/>
      <c r="J32" s="265"/>
      <c r="K32" s="258"/>
      <c r="L32" s="226"/>
      <c r="M32" s="226"/>
      <c r="N32" s="226"/>
      <c r="O32" s="337"/>
      <c r="P32" s="381">
        <f t="shared" si="8"/>
        <v>0</v>
      </c>
      <c r="Q32" s="361">
        <f t="shared" si="9"/>
        <v>0</v>
      </c>
      <c r="R32" s="336">
        <f t="shared" si="10"/>
        <v>0</v>
      </c>
      <c r="S32" s="336">
        <f t="shared" si="11"/>
        <v>0</v>
      </c>
      <c r="T32" s="261">
        <f t="shared" si="12"/>
        <v>0</v>
      </c>
    </row>
    <row r="33" spans="1:20" hidden="1">
      <c r="A33" s="281"/>
      <c r="B33" s="281"/>
      <c r="C33" s="289" t="s">
        <v>154</v>
      </c>
      <c r="D33" s="264"/>
      <c r="E33" s="235"/>
      <c r="F33" s="235">
        <v>130</v>
      </c>
      <c r="G33" s="235">
        <v>130</v>
      </c>
      <c r="H33" s="236" t="e">
        <f>F33*#REF!/1000</f>
        <v>#REF!</v>
      </c>
      <c r="I33" s="235"/>
      <c r="J33" s="265"/>
      <c r="K33" s="258"/>
      <c r="L33" s="226"/>
      <c r="M33" s="226"/>
      <c r="N33" s="226"/>
      <c r="O33" s="337"/>
      <c r="P33" s="381">
        <f t="shared" si="8"/>
        <v>0</v>
      </c>
      <c r="Q33" s="361">
        <f t="shared" si="9"/>
        <v>0</v>
      </c>
      <c r="R33" s="336">
        <f t="shared" si="10"/>
        <v>0</v>
      </c>
      <c r="S33" s="336">
        <f t="shared" si="11"/>
        <v>0</v>
      </c>
      <c r="T33" s="261">
        <f t="shared" si="12"/>
        <v>0</v>
      </c>
    </row>
    <row r="34" spans="1:20" hidden="1">
      <c r="A34" s="281"/>
      <c r="B34" s="281"/>
      <c r="C34" s="289" t="s">
        <v>80</v>
      </c>
      <c r="D34" s="267"/>
      <c r="E34" s="237"/>
      <c r="F34" s="235">
        <v>21.26</v>
      </c>
      <c r="G34" s="235">
        <v>16.100000000000001</v>
      </c>
      <c r="H34" s="236"/>
      <c r="I34" s="235"/>
      <c r="J34" s="265"/>
      <c r="K34" s="258"/>
      <c r="L34" s="226"/>
      <c r="M34" s="226"/>
      <c r="N34" s="226"/>
      <c r="O34" s="337"/>
      <c r="P34" s="381">
        <f t="shared" si="8"/>
        <v>0</v>
      </c>
      <c r="Q34" s="361">
        <f t="shared" si="9"/>
        <v>0</v>
      </c>
      <c r="R34" s="336">
        <f t="shared" si="10"/>
        <v>0</v>
      </c>
      <c r="S34" s="336">
        <f t="shared" si="11"/>
        <v>0</v>
      </c>
      <c r="T34" s="261">
        <f t="shared" si="12"/>
        <v>0</v>
      </c>
    </row>
    <row r="35" spans="1:20">
      <c r="A35" s="282" t="s">
        <v>179</v>
      </c>
      <c r="B35" s="281"/>
      <c r="C35" s="288" t="s">
        <v>101</v>
      </c>
      <c r="D35" s="264">
        <v>100</v>
      </c>
      <c r="E35" s="235">
        <f>E27</f>
        <v>0</v>
      </c>
      <c r="F35" s="230"/>
      <c r="G35" s="235"/>
      <c r="H35" s="236" t="e">
        <f>F35*#REF!/1000</f>
        <v>#REF!</v>
      </c>
      <c r="I35" s="235"/>
      <c r="J35" s="265">
        <v>100</v>
      </c>
      <c r="K35" s="254">
        <v>11.5</v>
      </c>
      <c r="L35" s="33">
        <v>11</v>
      </c>
      <c r="M35" s="99">
        <v>9</v>
      </c>
      <c r="N35" s="99">
        <v>192.5</v>
      </c>
      <c r="O35" s="189">
        <v>1.2E-2</v>
      </c>
      <c r="P35" s="381">
        <f t="shared" si="8"/>
        <v>19.55</v>
      </c>
      <c r="Q35" s="361">
        <f t="shared" si="9"/>
        <v>18.7</v>
      </c>
      <c r="R35" s="336">
        <f t="shared" si="10"/>
        <v>15.299999999999999</v>
      </c>
      <c r="S35" s="336">
        <f t="shared" si="11"/>
        <v>327.25</v>
      </c>
      <c r="T35" s="261">
        <f t="shared" si="12"/>
        <v>2.0400000000000001E-2</v>
      </c>
    </row>
    <row r="36" spans="1:20" hidden="1">
      <c r="A36" s="282" t="s">
        <v>84</v>
      </c>
      <c r="B36" s="281"/>
      <c r="C36" s="289" t="s">
        <v>226</v>
      </c>
      <c r="D36" s="264"/>
      <c r="E36" s="235"/>
      <c r="F36" s="235">
        <v>47.25</v>
      </c>
      <c r="G36" s="235">
        <v>45</v>
      </c>
      <c r="H36" s="236" t="e">
        <f>F36*#REF!/1000</f>
        <v>#REF!</v>
      </c>
      <c r="I36" s="235">
        <f>D35*E35/1000</f>
        <v>0</v>
      </c>
      <c r="J36" s="265"/>
      <c r="K36" s="255"/>
      <c r="L36" s="28"/>
      <c r="M36" s="28"/>
      <c r="N36" s="28"/>
      <c r="O36" s="335"/>
      <c r="P36" s="381">
        <f t="shared" si="8"/>
        <v>0</v>
      </c>
      <c r="Q36" s="361">
        <f t="shared" si="9"/>
        <v>0</v>
      </c>
      <c r="R36" s="336">
        <f t="shared" si="10"/>
        <v>0</v>
      </c>
      <c r="S36" s="336">
        <f t="shared" si="11"/>
        <v>0</v>
      </c>
      <c r="T36" s="261">
        <f t="shared" si="12"/>
        <v>0</v>
      </c>
    </row>
    <row r="37" spans="1:20" hidden="1">
      <c r="A37" s="282" t="s">
        <v>178</v>
      </c>
      <c r="B37" s="281"/>
      <c r="C37" s="289" t="s">
        <v>180</v>
      </c>
      <c r="D37" s="264"/>
      <c r="E37" s="235"/>
      <c r="F37" s="235">
        <v>7.5</v>
      </c>
      <c r="G37" s="235">
        <v>7.5</v>
      </c>
      <c r="H37" s="236" t="e">
        <f>F37*#REF!/1000</f>
        <v>#REF!</v>
      </c>
      <c r="I37" s="235"/>
      <c r="J37" s="265"/>
      <c r="K37" s="255"/>
      <c r="L37" s="28"/>
      <c r="M37" s="28"/>
      <c r="N37" s="28"/>
      <c r="O37" s="335"/>
      <c r="P37" s="381">
        <f t="shared" si="8"/>
        <v>0</v>
      </c>
      <c r="Q37" s="361">
        <f t="shared" si="9"/>
        <v>0</v>
      </c>
      <c r="R37" s="336">
        <f t="shared" si="10"/>
        <v>0</v>
      </c>
      <c r="S37" s="336">
        <f t="shared" si="11"/>
        <v>0</v>
      </c>
      <c r="T37" s="261">
        <f t="shared" si="12"/>
        <v>0</v>
      </c>
    </row>
    <row r="38" spans="1:20" hidden="1">
      <c r="A38" s="281"/>
      <c r="B38" s="281"/>
      <c r="C38" s="289" t="s">
        <v>211</v>
      </c>
      <c r="D38" s="271"/>
      <c r="E38" s="235"/>
      <c r="F38" s="230">
        <v>18.7</v>
      </c>
      <c r="G38" s="235">
        <v>18.7</v>
      </c>
      <c r="H38" s="236" t="e">
        <f>F38*#REF!/1000</f>
        <v>#REF!</v>
      </c>
      <c r="I38" s="235"/>
      <c r="J38" s="265"/>
      <c r="K38" s="255"/>
      <c r="L38" s="28"/>
      <c r="M38" s="28"/>
      <c r="N38" s="28"/>
      <c r="O38" s="335"/>
      <c r="P38" s="381">
        <f t="shared" si="8"/>
        <v>0</v>
      </c>
      <c r="Q38" s="361">
        <f t="shared" si="9"/>
        <v>0</v>
      </c>
      <c r="R38" s="336">
        <f t="shared" si="10"/>
        <v>0</v>
      </c>
      <c r="S38" s="336">
        <f t="shared" si="11"/>
        <v>0</v>
      </c>
      <c r="T38" s="261">
        <f t="shared" si="12"/>
        <v>0</v>
      </c>
    </row>
    <row r="39" spans="1:20" hidden="1">
      <c r="A39" s="281"/>
      <c r="B39" s="281"/>
      <c r="C39" s="293" t="s">
        <v>13</v>
      </c>
      <c r="D39" s="277"/>
      <c r="E39" s="233"/>
      <c r="F39" s="243">
        <v>3</v>
      </c>
      <c r="G39" s="244">
        <v>3</v>
      </c>
      <c r="H39" s="236" t="e">
        <f>F39*#REF!/1000</f>
        <v>#REF!</v>
      </c>
      <c r="I39" s="235"/>
      <c r="J39" s="265"/>
      <c r="K39" s="255"/>
      <c r="L39" s="28"/>
      <c r="M39" s="28"/>
      <c r="N39" s="28"/>
      <c r="O39" s="335"/>
      <c r="P39" s="381">
        <f t="shared" si="8"/>
        <v>0</v>
      </c>
      <c r="Q39" s="361">
        <f t="shared" si="9"/>
        <v>0</v>
      </c>
      <c r="R39" s="336">
        <f t="shared" si="10"/>
        <v>0</v>
      </c>
      <c r="S39" s="336">
        <f t="shared" si="11"/>
        <v>0</v>
      </c>
      <c r="T39" s="261">
        <f t="shared" si="12"/>
        <v>0</v>
      </c>
    </row>
    <row r="40" spans="1:20" hidden="1">
      <c r="A40" s="281"/>
      <c r="B40" s="281"/>
      <c r="C40" s="293" t="s">
        <v>10</v>
      </c>
      <c r="D40" s="277"/>
      <c r="E40" s="233"/>
      <c r="F40" s="243">
        <v>7.5</v>
      </c>
      <c r="G40" s="244">
        <v>6</v>
      </c>
      <c r="H40" s="236" t="e">
        <f>F40*#REF!/1000</f>
        <v>#REF!</v>
      </c>
      <c r="I40" s="235"/>
      <c r="J40" s="265"/>
      <c r="K40" s="255"/>
      <c r="L40" s="28"/>
      <c r="M40" s="28"/>
      <c r="N40" s="28"/>
      <c r="O40" s="335"/>
      <c r="P40" s="381">
        <f t="shared" si="8"/>
        <v>0</v>
      </c>
      <c r="Q40" s="361">
        <f t="shared" si="9"/>
        <v>0</v>
      </c>
      <c r="R40" s="336">
        <f t="shared" si="10"/>
        <v>0</v>
      </c>
      <c r="S40" s="336">
        <f t="shared" si="11"/>
        <v>0</v>
      </c>
      <c r="T40" s="261">
        <f t="shared" si="12"/>
        <v>0</v>
      </c>
    </row>
    <row r="41" spans="1:20" hidden="1">
      <c r="A41" s="281"/>
      <c r="B41" s="281"/>
      <c r="C41" s="293" t="s">
        <v>51</v>
      </c>
      <c r="D41" s="277"/>
      <c r="E41" s="233"/>
      <c r="F41" s="243">
        <v>6</v>
      </c>
      <c r="G41" s="244">
        <v>6</v>
      </c>
      <c r="H41" s="236" t="e">
        <f>F41*#REF!/1000</f>
        <v>#REF!</v>
      </c>
      <c r="I41" s="235"/>
      <c r="J41" s="265"/>
      <c r="K41" s="255"/>
      <c r="L41" s="28"/>
      <c r="M41" s="28"/>
      <c r="N41" s="28"/>
      <c r="O41" s="335"/>
      <c r="P41" s="381">
        <f t="shared" si="8"/>
        <v>0</v>
      </c>
      <c r="Q41" s="361">
        <f t="shared" si="9"/>
        <v>0</v>
      </c>
      <c r="R41" s="336">
        <f t="shared" si="10"/>
        <v>0</v>
      </c>
      <c r="S41" s="336">
        <f t="shared" si="11"/>
        <v>0</v>
      </c>
      <c r="T41" s="261">
        <f t="shared" si="12"/>
        <v>0</v>
      </c>
    </row>
    <row r="42" spans="1:20" hidden="1">
      <c r="A42" s="281"/>
      <c r="B42" s="281"/>
      <c r="C42" s="289" t="s">
        <v>199</v>
      </c>
      <c r="D42" s="277"/>
      <c r="E42" s="233"/>
      <c r="F42" s="243">
        <v>4.5</v>
      </c>
      <c r="G42" s="244">
        <v>4.5</v>
      </c>
      <c r="H42" s="236" t="e">
        <f>F42*#REF!/1000</f>
        <v>#REF!</v>
      </c>
      <c r="I42" s="235"/>
      <c r="J42" s="265"/>
      <c r="K42" s="255"/>
      <c r="L42" s="28"/>
      <c r="M42" s="28"/>
      <c r="N42" s="28"/>
      <c r="O42" s="335"/>
      <c r="P42" s="381">
        <f t="shared" si="8"/>
        <v>0</v>
      </c>
      <c r="Q42" s="361">
        <f t="shared" si="9"/>
        <v>0</v>
      </c>
      <c r="R42" s="336">
        <f t="shared" si="10"/>
        <v>0</v>
      </c>
      <c r="S42" s="336">
        <f t="shared" si="11"/>
        <v>0</v>
      </c>
      <c r="T42" s="261">
        <f t="shared" si="12"/>
        <v>0</v>
      </c>
    </row>
    <row r="43" spans="1:20">
      <c r="A43" s="281" t="s">
        <v>181</v>
      </c>
      <c r="B43" s="281"/>
      <c r="C43" s="288" t="s">
        <v>99</v>
      </c>
      <c r="D43" s="264">
        <v>150</v>
      </c>
      <c r="E43" s="235">
        <f>E34</f>
        <v>0</v>
      </c>
      <c r="F43" s="230"/>
      <c r="G43" s="235"/>
      <c r="H43" s="236" t="e">
        <f>F43*#REF!/1000</f>
        <v>#REF!</v>
      </c>
      <c r="I43" s="235"/>
      <c r="J43" s="265">
        <v>180</v>
      </c>
      <c r="K43" s="254">
        <v>6.15</v>
      </c>
      <c r="L43" s="99">
        <v>5.55</v>
      </c>
      <c r="M43" s="99">
        <v>24</v>
      </c>
      <c r="N43" s="99">
        <v>167</v>
      </c>
      <c r="O43" s="189">
        <v>20.62</v>
      </c>
      <c r="P43" s="381">
        <f>K43*1.6</f>
        <v>9.8400000000000016</v>
      </c>
      <c r="Q43" s="361">
        <f t="shared" ref="Q43" si="13">L43*1.6</f>
        <v>8.8800000000000008</v>
      </c>
      <c r="R43" s="336">
        <f t="shared" ref="R43" si="14">M43*1.6</f>
        <v>38.400000000000006</v>
      </c>
      <c r="S43" s="336">
        <f t="shared" ref="S43" si="15">N43*1.6</f>
        <v>267.2</v>
      </c>
      <c r="T43" s="261">
        <f t="shared" ref="T43" si="16">O43*1.6</f>
        <v>32.992000000000004</v>
      </c>
    </row>
    <row r="44" spans="1:20" hidden="1">
      <c r="A44" s="281" t="s">
        <v>98</v>
      </c>
      <c r="B44" s="281"/>
      <c r="C44" s="289" t="s">
        <v>8</v>
      </c>
      <c r="D44" s="264"/>
      <c r="E44" s="235"/>
      <c r="F44" s="235">
        <v>199.9</v>
      </c>
      <c r="G44" s="235">
        <v>150</v>
      </c>
      <c r="H44" s="236" t="e">
        <f>F44*#REF!/1000</f>
        <v>#REF!</v>
      </c>
      <c r="I44" s="235"/>
      <c r="J44" s="265"/>
      <c r="K44" s="254"/>
      <c r="L44" s="99"/>
      <c r="M44" s="99"/>
      <c r="N44" s="99"/>
      <c r="O44" s="189"/>
      <c r="P44" s="390"/>
      <c r="Q44" s="384"/>
      <c r="R44" s="344"/>
      <c r="S44" s="344"/>
      <c r="T44" s="262"/>
    </row>
    <row r="45" spans="1:20" hidden="1">
      <c r="A45" s="281"/>
      <c r="B45" s="281"/>
      <c r="C45" s="289" t="s">
        <v>11</v>
      </c>
      <c r="D45" s="264"/>
      <c r="E45" s="235"/>
      <c r="F45" s="235">
        <v>4.5</v>
      </c>
      <c r="G45" s="235">
        <v>4.5</v>
      </c>
      <c r="H45" s="236" t="e">
        <f>F45*#REF!/1000</f>
        <v>#REF!</v>
      </c>
      <c r="I45" s="235">
        <f>D43*E43/1000</f>
        <v>0</v>
      </c>
      <c r="J45" s="265"/>
      <c r="K45" s="254"/>
      <c r="L45" s="99"/>
      <c r="M45" s="99"/>
      <c r="N45" s="99"/>
      <c r="O45" s="189"/>
      <c r="P45" s="390"/>
      <c r="Q45" s="384"/>
      <c r="R45" s="344"/>
      <c r="S45" s="344"/>
      <c r="T45" s="262"/>
    </row>
    <row r="46" spans="1:20">
      <c r="A46" s="281" t="s">
        <v>141</v>
      </c>
      <c r="B46" s="282"/>
      <c r="C46" s="290" t="s">
        <v>325</v>
      </c>
      <c r="D46" s="264">
        <v>200</v>
      </c>
      <c r="E46" s="235">
        <f>E45</f>
        <v>0</v>
      </c>
      <c r="F46" s="230">
        <v>200</v>
      </c>
      <c r="G46" s="235"/>
      <c r="H46" s="236" t="e">
        <f>#REF!*#REF!/1000</f>
        <v>#REF!</v>
      </c>
      <c r="I46" s="235"/>
      <c r="J46" s="265">
        <v>200</v>
      </c>
      <c r="K46" s="255">
        <v>0.72</v>
      </c>
      <c r="L46" s="28">
        <v>0</v>
      </c>
      <c r="M46" s="28">
        <v>25.25</v>
      </c>
      <c r="N46" s="28">
        <v>85.34</v>
      </c>
      <c r="O46" s="335">
        <v>40</v>
      </c>
      <c r="P46" s="391">
        <v>0.72</v>
      </c>
      <c r="Q46" s="385">
        <v>0</v>
      </c>
      <c r="R46" s="345">
        <v>25.25</v>
      </c>
      <c r="S46" s="345">
        <v>85.34</v>
      </c>
      <c r="T46" s="346">
        <v>40</v>
      </c>
    </row>
    <row r="47" spans="1:20" hidden="1">
      <c r="A47" s="281"/>
      <c r="B47" s="282"/>
      <c r="C47" s="288" t="s">
        <v>245</v>
      </c>
      <c r="D47" s="264"/>
      <c r="E47" s="235"/>
      <c r="F47" s="235">
        <v>44.4</v>
      </c>
      <c r="G47" s="245">
        <v>40</v>
      </c>
      <c r="H47" s="246"/>
      <c r="I47" s="246">
        <v>40</v>
      </c>
      <c r="J47" s="265">
        <v>200</v>
      </c>
      <c r="K47" s="259"/>
      <c r="L47" s="28"/>
      <c r="M47" s="28"/>
      <c r="N47" s="28"/>
      <c r="O47" s="335"/>
      <c r="P47" s="392"/>
      <c r="Q47" s="385"/>
      <c r="R47" s="345"/>
      <c r="S47" s="345"/>
      <c r="T47" s="346"/>
    </row>
    <row r="48" spans="1:20" hidden="1">
      <c r="A48" s="281"/>
      <c r="B48" s="282"/>
      <c r="C48" s="288" t="s">
        <v>2</v>
      </c>
      <c r="D48" s="264"/>
      <c r="E48" s="235"/>
      <c r="F48" s="235">
        <v>5</v>
      </c>
      <c r="G48" s="245">
        <v>5</v>
      </c>
      <c r="H48" s="246"/>
      <c r="I48" s="246">
        <v>5</v>
      </c>
      <c r="J48" s="265">
        <v>200</v>
      </c>
      <c r="K48" s="259"/>
      <c r="L48" s="28"/>
      <c r="M48" s="28"/>
      <c r="N48" s="28"/>
      <c r="O48" s="335"/>
      <c r="P48" s="392"/>
      <c r="Q48" s="385"/>
      <c r="R48" s="345"/>
      <c r="S48" s="345"/>
      <c r="T48" s="346"/>
    </row>
    <row r="49" spans="1:20">
      <c r="A49" s="282" t="s">
        <v>135</v>
      </c>
      <c r="B49" s="282"/>
      <c r="C49" s="288" t="s">
        <v>15</v>
      </c>
      <c r="D49" s="266">
        <v>40</v>
      </c>
      <c r="E49" s="235"/>
      <c r="F49" s="230">
        <v>50</v>
      </c>
      <c r="G49" s="235">
        <v>50</v>
      </c>
      <c r="H49" s="236" t="e">
        <f>F49*#REF!/1000</f>
        <v>#REF!</v>
      </c>
      <c r="I49" s="235"/>
      <c r="J49" s="265">
        <v>60</v>
      </c>
      <c r="K49" s="253">
        <v>2.8</v>
      </c>
      <c r="L49" s="33">
        <v>0.51</v>
      </c>
      <c r="M49" s="33">
        <v>6.5</v>
      </c>
      <c r="N49" s="33">
        <v>90</v>
      </c>
      <c r="O49" s="123">
        <v>0</v>
      </c>
      <c r="P49" s="381">
        <f>K49*1.7</f>
        <v>4.76</v>
      </c>
      <c r="Q49" s="361">
        <f t="shared" ref="Q49" si="17">L49*1.7</f>
        <v>0.86699999999999999</v>
      </c>
      <c r="R49" s="336">
        <f t="shared" ref="R49" si="18">M49*1.7</f>
        <v>11.049999999999999</v>
      </c>
      <c r="S49" s="336">
        <f t="shared" ref="S49" si="19">N49*1.7</f>
        <v>153</v>
      </c>
      <c r="T49" s="261">
        <f t="shared" ref="T49" si="20">O49*1.7</f>
        <v>0</v>
      </c>
    </row>
    <row r="50" spans="1:20" ht="15" thickBot="1">
      <c r="A50" s="296" t="s">
        <v>135</v>
      </c>
      <c r="B50" s="296"/>
      <c r="C50" s="294" t="s">
        <v>5</v>
      </c>
      <c r="D50" s="310">
        <v>20</v>
      </c>
      <c r="E50" s="248"/>
      <c r="F50" s="247">
        <v>50</v>
      </c>
      <c r="G50" s="248">
        <v>50</v>
      </c>
      <c r="H50" s="311" t="e">
        <f>F50*#REF!/1000</f>
        <v>#REF!</v>
      </c>
      <c r="I50" s="249"/>
      <c r="J50" s="279">
        <v>30</v>
      </c>
      <c r="K50" s="298">
        <v>4.0999999999999996</v>
      </c>
      <c r="L50" s="299">
        <v>0.7</v>
      </c>
      <c r="M50" s="299">
        <v>4.5999999999999996</v>
      </c>
      <c r="N50" s="299">
        <v>97.5</v>
      </c>
      <c r="O50" s="312">
        <v>0</v>
      </c>
      <c r="P50" s="393">
        <f>K50*1.7</f>
        <v>6.9699999999999989</v>
      </c>
      <c r="Q50" s="386">
        <f t="shared" ref="Q50" si="21">L50*1.7</f>
        <v>1.19</v>
      </c>
      <c r="R50" s="342">
        <f t="shared" ref="R50" si="22">M50*1.7</f>
        <v>7.8199999999999994</v>
      </c>
      <c r="S50" s="342">
        <f t="shared" ref="S50" si="23">N50*1.7</f>
        <v>165.75</v>
      </c>
      <c r="T50" s="343">
        <f t="shared" ref="T50" si="24">O50*1.7</f>
        <v>0</v>
      </c>
    </row>
    <row r="51" spans="1:20" ht="15" thickBot="1">
      <c r="A51" s="303"/>
      <c r="B51" s="303"/>
      <c r="C51" s="304" t="s">
        <v>107</v>
      </c>
      <c r="D51" s="314"/>
      <c r="E51" s="306"/>
      <c r="F51" s="307"/>
      <c r="G51" s="306"/>
      <c r="H51" s="308"/>
      <c r="I51" s="315"/>
      <c r="J51" s="309"/>
      <c r="K51" s="324">
        <f>SUM(K21:K50)</f>
        <v>30.549999999999997</v>
      </c>
      <c r="L51" s="324">
        <f t="shared" ref="L51:T51" si="25">SUM(L21:L50)</f>
        <v>21.76</v>
      </c>
      <c r="M51" s="324">
        <f t="shared" si="25"/>
        <v>98.05</v>
      </c>
      <c r="N51" s="397">
        <f t="shared" si="25"/>
        <v>768.74</v>
      </c>
      <c r="O51" s="398">
        <f t="shared" si="25"/>
        <v>91.712000000000003</v>
      </c>
      <c r="P51" s="399">
        <f t="shared" si="25"/>
        <v>50.816000000000003</v>
      </c>
      <c r="Q51" s="400">
        <f t="shared" si="25"/>
        <v>36.436999999999998</v>
      </c>
      <c r="R51" s="401">
        <f t="shared" si="25"/>
        <v>146.61000000000001</v>
      </c>
      <c r="S51" s="401">
        <f t="shared" si="25"/>
        <v>1230.42</v>
      </c>
      <c r="T51" s="399">
        <f t="shared" si="25"/>
        <v>125.8484</v>
      </c>
    </row>
    <row r="52" spans="1:20">
      <c r="A52" s="317"/>
      <c r="B52" s="320" t="s">
        <v>296</v>
      </c>
      <c r="C52" s="291"/>
      <c r="D52" s="321"/>
      <c r="E52" s="300"/>
      <c r="F52" s="239"/>
      <c r="G52" s="300"/>
      <c r="H52" s="301"/>
      <c r="I52" s="322"/>
      <c r="J52" s="323"/>
      <c r="K52" s="329"/>
      <c r="L52" s="227"/>
      <c r="M52" s="227"/>
      <c r="N52" s="227"/>
      <c r="O52" s="370"/>
      <c r="P52" s="394"/>
      <c r="Q52" s="387"/>
      <c r="R52" s="349"/>
      <c r="S52" s="349"/>
      <c r="T52" s="369"/>
    </row>
    <row r="53" spans="1:20">
      <c r="A53" s="282"/>
      <c r="B53" s="282"/>
      <c r="C53" s="413" t="s">
        <v>278</v>
      </c>
      <c r="D53" s="268">
        <v>200</v>
      </c>
      <c r="E53" s="235"/>
      <c r="F53" s="230"/>
      <c r="G53" s="235"/>
      <c r="H53" s="236"/>
      <c r="I53" s="238"/>
      <c r="J53" s="276">
        <v>200</v>
      </c>
      <c r="K53" s="414">
        <v>1</v>
      </c>
      <c r="L53" s="415">
        <v>0</v>
      </c>
      <c r="M53" s="415">
        <v>27.4</v>
      </c>
      <c r="N53" s="415">
        <v>112</v>
      </c>
      <c r="O53" s="416">
        <v>2.8</v>
      </c>
      <c r="P53" s="414">
        <v>1</v>
      </c>
      <c r="Q53" s="415">
        <v>0</v>
      </c>
      <c r="R53" s="415">
        <v>27.4</v>
      </c>
      <c r="S53" s="415">
        <v>112</v>
      </c>
      <c r="T53" s="416">
        <v>2.8</v>
      </c>
    </row>
    <row r="54" spans="1:20" ht="15" thickBot="1">
      <c r="A54" s="296"/>
      <c r="B54" s="296"/>
      <c r="C54" s="418" t="s">
        <v>356</v>
      </c>
      <c r="D54" s="310">
        <v>80</v>
      </c>
      <c r="E54" s="248"/>
      <c r="F54" s="247"/>
      <c r="G54" s="248"/>
      <c r="H54" s="311"/>
      <c r="I54" s="249"/>
      <c r="J54" s="333">
        <v>80</v>
      </c>
      <c r="K54" s="419">
        <v>4.26</v>
      </c>
      <c r="L54" s="420">
        <v>2.39</v>
      </c>
      <c r="M54" s="409">
        <v>34.799999999999997</v>
      </c>
      <c r="N54" s="420">
        <v>140</v>
      </c>
      <c r="O54" s="421">
        <v>0.16</v>
      </c>
      <c r="P54" s="422">
        <v>4.26</v>
      </c>
      <c r="Q54" s="423">
        <v>2.39</v>
      </c>
      <c r="R54" s="409">
        <v>34.799999999999997</v>
      </c>
      <c r="S54" s="420">
        <v>140</v>
      </c>
      <c r="T54" s="424">
        <v>0.16</v>
      </c>
    </row>
    <row r="55" spans="1:20" ht="15" thickBot="1">
      <c r="A55" s="303"/>
      <c r="B55" s="303"/>
      <c r="C55" s="425" t="s">
        <v>107</v>
      </c>
      <c r="D55" s="426"/>
      <c r="E55" s="427"/>
      <c r="F55" s="428"/>
      <c r="G55" s="427"/>
      <c r="H55" s="429"/>
      <c r="I55" s="430"/>
      <c r="J55" s="431"/>
      <c r="K55" s="405">
        <f>SUM(K53:K54)</f>
        <v>5.26</v>
      </c>
      <c r="L55" s="405">
        <f t="shared" ref="L55:T55" si="26">SUM(L53:L54)</f>
        <v>2.39</v>
      </c>
      <c r="M55" s="405">
        <f t="shared" si="26"/>
        <v>62.199999999999996</v>
      </c>
      <c r="N55" s="405">
        <f t="shared" si="26"/>
        <v>252</v>
      </c>
      <c r="O55" s="406">
        <f t="shared" si="26"/>
        <v>2.96</v>
      </c>
      <c r="P55" s="407">
        <f>SUM(P53:P54)</f>
        <v>5.26</v>
      </c>
      <c r="Q55" s="408">
        <f t="shared" si="26"/>
        <v>2.39</v>
      </c>
      <c r="R55" s="405">
        <f t="shared" si="26"/>
        <v>62.199999999999996</v>
      </c>
      <c r="S55" s="405">
        <f t="shared" si="26"/>
        <v>252</v>
      </c>
      <c r="T55" s="407">
        <f t="shared" si="26"/>
        <v>2.96</v>
      </c>
    </row>
    <row r="56" spans="1:20" ht="15" hidden="1" thickBot="1">
      <c r="A56" s="283"/>
      <c r="B56" s="283"/>
      <c r="C56" s="432" t="s">
        <v>47</v>
      </c>
      <c r="D56" s="433">
        <v>3.75</v>
      </c>
      <c r="E56" s="434" t="e">
        <f>#REF!</f>
        <v>#REF!</v>
      </c>
      <c r="F56" s="435"/>
      <c r="G56" s="434"/>
      <c r="H56" s="436" t="e">
        <f>D56*E56/1000</f>
        <v>#REF!</v>
      </c>
      <c r="I56" s="434"/>
      <c r="J56" s="437"/>
      <c r="K56" s="438"/>
      <c r="L56" s="412"/>
      <c r="M56" s="412"/>
      <c r="N56" s="412"/>
      <c r="O56" s="439"/>
      <c r="P56" s="410"/>
      <c r="Q56" s="411"/>
      <c r="R56" s="412"/>
      <c r="S56" s="412"/>
      <c r="T56" s="417"/>
    </row>
    <row r="57" spans="1:20" ht="15" thickBot="1">
      <c r="A57" s="316"/>
      <c r="B57" s="316"/>
      <c r="C57" s="440" t="s">
        <v>119</v>
      </c>
      <c r="D57" s="441"/>
      <c r="E57" s="442"/>
      <c r="F57" s="442"/>
      <c r="G57" s="442"/>
      <c r="H57" s="443"/>
      <c r="I57" s="442"/>
      <c r="J57" s="444"/>
      <c r="K57" s="402">
        <f>K55+K51+K19</f>
        <v>52.11</v>
      </c>
      <c r="L57" s="402">
        <f t="shared" ref="L57:T57" si="27">L55+L51+L19</f>
        <v>53.92</v>
      </c>
      <c r="M57" s="402">
        <f t="shared" si="27"/>
        <v>248.8</v>
      </c>
      <c r="N57" s="402">
        <f t="shared" si="27"/>
        <v>1760.01</v>
      </c>
      <c r="O57" s="445">
        <f t="shared" si="27"/>
        <v>155.86199999999999</v>
      </c>
      <c r="P57" s="403">
        <f t="shared" si="27"/>
        <v>73.376000000000005</v>
      </c>
      <c r="Q57" s="404">
        <f t="shared" si="27"/>
        <v>68.771999999999991</v>
      </c>
      <c r="R57" s="446">
        <f t="shared" si="27"/>
        <v>297.52499999999998</v>
      </c>
      <c r="S57" s="446">
        <f t="shared" si="27"/>
        <v>2246.0650000000001</v>
      </c>
      <c r="T57" s="403">
        <f t="shared" si="27"/>
        <v>189.9984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60" t="s">
        <v>300</v>
      </c>
      <c r="D1" s="460"/>
      <c r="E1" s="460"/>
      <c r="F1" s="460"/>
      <c r="G1" s="460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>
        <f>'Меню 18 ти дневное'!K57</f>
        <v>52.11</v>
      </c>
      <c r="D10" s="218">
        <f>'Меню 18 ти дневное'!L57</f>
        <v>53.92</v>
      </c>
      <c r="E10" s="218">
        <f>'Меню 18 ти дневное'!M57</f>
        <v>248.8</v>
      </c>
      <c r="F10" s="218">
        <f>'Меню 18 ти дневное'!N57</f>
        <v>1760.01</v>
      </c>
      <c r="G10" s="218">
        <f>'Меню 18 ти дневное'!O57</f>
        <v>155.86199999999999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395" t="e">
        <f>'Меню 18 ти дневное'!#REF!</f>
        <v>#REF!</v>
      </c>
      <c r="D13" s="395" t="e">
        <f>'Меню 18 ти дневное'!#REF!</f>
        <v>#REF!</v>
      </c>
      <c r="E13" s="395" t="e">
        <f>'Меню 18 ти дневное'!#REF!</f>
        <v>#REF!</v>
      </c>
      <c r="F13" s="395" t="e">
        <f>'Меню 18 ти дневное'!#REF!</f>
        <v>#REF!</v>
      </c>
      <c r="G13" s="395" t="e">
        <f>'Меню 18 ти дневное'!#REF!</f>
        <v>#REF!</v>
      </c>
    </row>
    <row r="14" spans="2:7">
      <c r="B14" s="104" t="s">
        <v>341</v>
      </c>
      <c r="C14" s="395" t="e">
        <f>'Меню 18 ти дневное'!#REF!</f>
        <v>#REF!</v>
      </c>
      <c r="D14" s="395" t="e">
        <f>'Меню 18 ти дневное'!#REF!</f>
        <v>#REF!</v>
      </c>
      <c r="E14" s="395" t="e">
        <f>'Меню 18 ти дневное'!#REF!</f>
        <v>#REF!</v>
      </c>
      <c r="F14" s="395" t="e">
        <f>'Меню 18 ти дневное'!#REF!</f>
        <v>#REF!</v>
      </c>
      <c r="G14" s="395" t="e">
        <f>'Меню 18 ти дневное'!#REF!</f>
        <v>#REF!</v>
      </c>
    </row>
    <row r="15" spans="2:7">
      <c r="B15" s="104" t="s">
        <v>342</v>
      </c>
      <c r="C15" s="395" t="e">
        <f>'Меню 18 ти дневное'!#REF!</f>
        <v>#REF!</v>
      </c>
      <c r="D15" s="395" t="e">
        <f>'Меню 18 ти дневное'!#REF!</f>
        <v>#REF!</v>
      </c>
      <c r="E15" s="395" t="e">
        <f>'Меню 18 ти дневное'!#REF!</f>
        <v>#REF!</v>
      </c>
      <c r="F15" s="395" t="e">
        <f>'Меню 18 ти дневное'!#REF!</f>
        <v>#REF!</v>
      </c>
      <c r="G15" s="395" t="e">
        <f>'Меню 18 ти дневное'!#REF!</f>
        <v>#REF!</v>
      </c>
    </row>
    <row r="16" spans="2:7">
      <c r="B16" s="104" t="s">
        <v>343</v>
      </c>
      <c r="C16" s="395" t="e">
        <f>'Меню 18 ти дневное'!#REF!</f>
        <v>#REF!</v>
      </c>
      <c r="D16" s="395" t="e">
        <f>'Меню 18 ти дневное'!#REF!</f>
        <v>#REF!</v>
      </c>
      <c r="E16" s="395" t="e">
        <f>'Меню 18 ти дневное'!#REF!</f>
        <v>#REF!</v>
      </c>
      <c r="F16" s="395" t="e">
        <f>'Меню 18 ти дневное'!#REF!</f>
        <v>#REF!</v>
      </c>
      <c r="G16" s="395" t="e">
        <f>'Меню 18 ти дневное'!#REF!</f>
        <v>#REF!</v>
      </c>
    </row>
    <row r="17" spans="2:7">
      <c r="B17" s="104" t="s">
        <v>344</v>
      </c>
      <c r="C17" s="395" t="e">
        <f>'Меню 18 ти дневное'!#REF!</f>
        <v>#REF!</v>
      </c>
      <c r="D17" s="395" t="e">
        <f>'Меню 18 ти дневное'!#REF!</f>
        <v>#REF!</v>
      </c>
      <c r="E17" s="395" t="e">
        <f>'Меню 18 ти дневное'!#REF!</f>
        <v>#REF!</v>
      </c>
      <c r="F17" s="395" t="e">
        <f>'Меню 18 ти дневное'!#REF!</f>
        <v>#REF!</v>
      </c>
      <c r="G17" s="395" t="e">
        <f>'Меню 18 ти дневное'!#REF!</f>
        <v>#REF!</v>
      </c>
    </row>
    <row r="18" spans="2:7">
      <c r="B18" s="104" t="s">
        <v>345</v>
      </c>
      <c r="C18" s="395" t="e">
        <f>'Меню 18 ти дневное'!#REF!</f>
        <v>#REF!</v>
      </c>
      <c r="D18" s="395" t="e">
        <f>'Меню 18 ти дневное'!#REF!</f>
        <v>#REF!</v>
      </c>
      <c r="E18" s="395" t="e">
        <f>'Меню 18 ти дневное'!#REF!</f>
        <v>#REF!</v>
      </c>
      <c r="F18" s="395" t="e">
        <f>'Меню 18 ти дневное'!#REF!</f>
        <v>#REF!</v>
      </c>
      <c r="G18" s="395" t="e">
        <f>'Меню 18 ти дневное'!#REF!</f>
        <v>#REF!</v>
      </c>
    </row>
    <row r="19" spans="2:7">
      <c r="B19" s="104" t="s">
        <v>346</v>
      </c>
      <c r="C19" s="395" t="e">
        <f>'Меню 18 ти дневное'!#REF!</f>
        <v>#REF!</v>
      </c>
      <c r="D19" s="395" t="e">
        <f>'Меню 18 ти дневное'!#REF!</f>
        <v>#REF!</v>
      </c>
      <c r="E19" s="395" t="e">
        <f>'Меню 18 ти дневное'!#REF!</f>
        <v>#REF!</v>
      </c>
      <c r="F19" s="395" t="e">
        <f>'Меню 18 ти дневное'!#REF!</f>
        <v>#REF!</v>
      </c>
      <c r="G19" s="395" t="e">
        <f>'Меню 18 ти дневное'!#REF!</f>
        <v>#REF!</v>
      </c>
    </row>
    <row r="20" spans="2:7">
      <c r="B20" s="104" t="s">
        <v>347</v>
      </c>
      <c r="C20" s="395" t="e">
        <f>'Меню 18 ти дневное'!#REF!</f>
        <v>#REF!</v>
      </c>
      <c r="D20" s="395" t="e">
        <f>'Меню 18 ти дневное'!#REF!</f>
        <v>#REF!</v>
      </c>
      <c r="E20" s="395" t="e">
        <f>'Меню 18 ти дневное'!#REF!</f>
        <v>#REF!</v>
      </c>
      <c r="F20" s="395" t="e">
        <f>'Меню 18 ти дневное'!#REF!</f>
        <v>#REF!</v>
      </c>
      <c r="G20" s="395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396" t="e">
        <f>E22/(C22+D22)*2</f>
        <v>#REF!</v>
      </c>
      <c r="F23" s="8"/>
      <c r="G23" s="8"/>
    </row>
    <row r="24" spans="2:7">
      <c r="B24" s="454" t="s">
        <v>353</v>
      </c>
      <c r="C24" s="455"/>
      <c r="D24" s="455"/>
      <c r="E24" s="455"/>
      <c r="F24" s="455"/>
      <c r="G24" s="456"/>
    </row>
    <row r="25" spans="2:7">
      <c r="B25" s="457"/>
      <c r="C25" s="458"/>
      <c r="D25" s="458"/>
      <c r="E25" s="458"/>
      <c r="F25" s="458"/>
      <c r="G25" s="459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62" t="s">
        <v>350</v>
      </c>
      <c r="G1" s="463"/>
      <c r="H1" s="463"/>
      <c r="I1" s="463"/>
      <c r="J1" s="464"/>
    </row>
    <row r="2" spans="1:18">
      <c r="F2" s="465"/>
      <c r="G2" s="466"/>
      <c r="H2" s="466"/>
      <c r="I2" s="466"/>
      <c r="J2" s="467"/>
    </row>
    <row r="3" spans="1:18">
      <c r="F3" s="465"/>
      <c r="G3" s="466"/>
      <c r="H3" s="466"/>
      <c r="I3" s="466"/>
      <c r="J3" s="467"/>
    </row>
    <row r="4" spans="1:18">
      <c r="F4" s="465"/>
      <c r="G4" s="466"/>
      <c r="H4" s="466"/>
      <c r="I4" s="466"/>
      <c r="J4" s="467"/>
    </row>
    <row r="5" spans="1:18">
      <c r="F5" s="465"/>
      <c r="G5" s="466"/>
      <c r="H5" s="466"/>
      <c r="I5" s="466"/>
      <c r="J5" s="467"/>
    </row>
    <row r="6" spans="1:18">
      <c r="F6" s="465"/>
      <c r="G6" s="466"/>
      <c r="H6" s="466"/>
      <c r="I6" s="466"/>
      <c r="J6" s="467"/>
    </row>
    <row r="7" spans="1:18">
      <c r="F7" s="465"/>
      <c r="G7" s="466"/>
      <c r="H7" s="466"/>
      <c r="I7" s="466"/>
      <c r="J7" s="467"/>
    </row>
    <row r="8" spans="1:18">
      <c r="F8" s="465"/>
      <c r="G8" s="466"/>
      <c r="H8" s="466"/>
      <c r="I8" s="466"/>
      <c r="J8" s="467"/>
      <c r="M8" s="461"/>
      <c r="N8" s="461"/>
      <c r="O8" s="461"/>
      <c r="P8" s="461"/>
      <c r="Q8" s="461"/>
      <c r="R8" s="461"/>
    </row>
    <row r="9" spans="1:18">
      <c r="F9" s="468"/>
      <c r="G9" s="469"/>
      <c r="H9" s="469"/>
      <c r="I9" s="469"/>
      <c r="J9" s="470"/>
      <c r="M9" s="461"/>
      <c r="N9" s="461"/>
      <c r="O9" s="461"/>
      <c r="P9" s="461"/>
      <c r="Q9" s="461"/>
      <c r="R9" s="461"/>
    </row>
    <row r="10" spans="1:18">
      <c r="M10" s="461"/>
      <c r="N10" s="461"/>
      <c r="O10" s="461"/>
      <c r="P10" s="461"/>
      <c r="Q10" s="461"/>
      <c r="R10" s="461"/>
    </row>
    <row r="11" spans="1:18">
      <c r="M11" s="461"/>
      <c r="N11" s="461"/>
      <c r="O11" s="461"/>
      <c r="P11" s="461"/>
      <c r="Q11" s="461"/>
      <c r="R11" s="461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71" t="s">
        <v>348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</row>
    <row r="14" spans="1:18" ht="15.6">
      <c r="A14" s="472" t="s">
        <v>349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</row>
    <row r="15" spans="1:18" ht="127.5" customHeight="1">
      <c r="A15" s="473" t="s">
        <v>354</v>
      </c>
      <c r="B15" s="473"/>
      <c r="C15" s="473"/>
      <c r="D15" s="473"/>
      <c r="E15" s="473"/>
      <c r="F15" s="473"/>
      <c r="G15" s="473"/>
      <c r="H15" s="473"/>
      <c r="I15" s="473"/>
      <c r="J15" s="473"/>
      <c r="K15" s="473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74"/>
      <c r="M160" s="474"/>
      <c r="N160" s="474"/>
      <c r="O160" s="474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74"/>
      <c r="M754" s="474"/>
      <c r="N754" s="474"/>
      <c r="O754" s="474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75"/>
      <c r="B1043" s="476"/>
      <c r="C1043" s="476"/>
      <c r="D1043" s="477"/>
      <c r="E1043" s="476"/>
      <c r="F1043" s="478"/>
      <c r="G1043" s="476"/>
      <c r="H1043" s="479"/>
      <c r="I1043" s="480"/>
      <c r="J1043" s="480"/>
      <c r="K1043" s="476"/>
      <c r="L1043" s="476"/>
      <c r="M1043" s="476"/>
      <c r="N1043" s="481"/>
    </row>
    <row r="1044" spans="1:15">
      <c r="A1044" s="482"/>
      <c r="B1044" s="483"/>
      <c r="C1044" s="483"/>
      <c r="D1044" s="484"/>
      <c r="E1044" s="483"/>
      <c r="F1044" s="485"/>
      <c r="G1044" s="483"/>
      <c r="H1044" s="486"/>
      <c r="I1044" s="487"/>
      <c r="J1044" s="487"/>
      <c r="K1044" s="483"/>
      <c r="L1044" s="483"/>
      <c r="M1044" s="483"/>
      <c r="N1044" s="488"/>
    </row>
    <row r="1045" spans="1:15">
      <c r="A1045" s="489"/>
      <c r="B1045" s="490"/>
      <c r="C1045" s="490"/>
      <c r="D1045" s="491"/>
      <c r="E1045" s="490"/>
      <c r="F1045" s="492"/>
      <c r="G1045" s="490"/>
      <c r="H1045" s="493"/>
      <c r="I1045" s="494"/>
      <c r="J1045" s="494"/>
      <c r="K1045" s="490"/>
      <c r="L1045" s="490"/>
      <c r="M1045" s="490"/>
      <c r="N1045" s="495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2024-06-13T07:18:32Z</dcterms:modified>
</cp:coreProperties>
</file>